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vro" hidePivotFieldList="1"/>
  <workbookProtection workbookPassword="DC9F" lockStructure="1"/>
  <bookViews>
    <workbookView xWindow="0" yWindow="0" windowWidth="19440" windowHeight="7536" activeTab="6"/>
  </bookViews>
  <sheets>
    <sheet name="Início" sheetId="1" r:id="rId1"/>
    <sheet name="Atualização de dados" sheetId="33" r:id="rId2"/>
    <sheet name="1_IAA" sheetId="26" r:id="rId3"/>
    <sheet name="2_Av I" sheetId="11" r:id="rId4"/>
    <sheet name="3_Av Ext" sheetId="21" r:id="rId5"/>
    <sheet name="4_Indisciplina" sheetId="23" r:id="rId6"/>
    <sheet name="5.1 - Metas Gerais" sheetId="77" r:id="rId7"/>
    <sheet name="6_Observações" sheetId="13" r:id="rId8"/>
    <sheet name="Anexo_I_Plano_Cap 2017_18" sheetId="75" r:id="rId9"/>
    <sheet name="Anexo_II_Perito_Externo 2017_18" sheetId="76" r:id="rId10"/>
  </sheets>
  <externalReferences>
    <externalReference r:id="rId11"/>
    <externalReference r:id="rId12"/>
    <externalReference r:id="rId13"/>
  </externalReferences>
  <definedNames>
    <definedName name="_3.1_____Avaliação_Aferida_4.º_ano" localSheetId="9">'Anexo_II_Perito_Externo 2017_18'!#REF!</definedName>
    <definedName name="_3.1_____Avaliação_Aferida_4.º_ano">'3_Av Ext'!#REF!</definedName>
    <definedName name="_3.2_____Avaliação_Aferida_6.º_ano" localSheetId="9">'Anexo_II_Perito_Externo 2017_18'!#REF!</definedName>
    <definedName name="_3.2_____Avaliação_Aferida_6.º_ano">'3_Av Ext'!#REF!</definedName>
    <definedName name="_3.3_____Avaliação_Aferida_9.º_ano" localSheetId="9">'Anexo_II_Perito_Externo 2017_18'!#REF!</definedName>
    <definedName name="_3.3_____Avaliação_Aferida_9.º_ano">'3_Av Ext'!$A$6</definedName>
    <definedName name="_3.4_____Avaliação_Aferida_12.º_ano" localSheetId="9">'Anexo_II_Perito_Externo 2017_18'!#REF!</definedName>
    <definedName name="_3.4_____Avaliação_Aferida_12.º_ano">'3_Av Ext'!$A$30</definedName>
    <definedName name="a__Taxa_de_repetência_por_ano_de_escolaridade_ciclo" localSheetId="6">#REF!</definedName>
    <definedName name="a__Taxa_de_repetência_por_ano_de_escolaridade_ciclo" localSheetId="8">#REF!</definedName>
    <definedName name="a__Taxa_de_repetência_por_ano_de_escolaridade_ciclo" localSheetId="9">#REF!</definedName>
    <definedName name="a__Taxa_de_repetência_por_ano_de_escolaridade_ciclo">#REF!</definedName>
    <definedName name="_xlnm.Print_Area" localSheetId="2">'1_IAA'!$A$1:$N$190</definedName>
    <definedName name="_xlnm.Print_Area" localSheetId="3">'2_Av I'!$A$1:$AG$87</definedName>
    <definedName name="_xlnm.Print_Area" localSheetId="4">'3_Av Ext'!$A$1:$O$54</definedName>
    <definedName name="_xlnm.Print_Area" localSheetId="5">'4_Indisciplina'!$A$1:$L$28</definedName>
    <definedName name="_xlnm.Print_Area" localSheetId="6">'5.1 - Metas Gerais'!$A$1:$M$136</definedName>
    <definedName name="_xlnm.Print_Area" localSheetId="8">'Anexo_I_Plano_Cap 2017_18'!$A$1:$Q$34</definedName>
    <definedName name="_xlnm.Print_Area" localSheetId="9">'Anexo_II_Perito_Externo 2017_18'!$A$1:$N$31</definedName>
    <definedName name="b" localSheetId="8">'[1]5_Metas'!#REF!</definedName>
    <definedName name="b" localSheetId="9">'[1]5_Metas'!#REF!</definedName>
    <definedName name="b">'[1]5_Metas'!#REF!</definedName>
    <definedName name="b_" localSheetId="6">'[1]5_Metas'!#REF!</definedName>
    <definedName name="b_" localSheetId="8">'[1]5_Metas'!#REF!</definedName>
    <definedName name="b_" localSheetId="9">'[1]5_Metas'!#REF!</definedName>
    <definedName name="b_">'[1]5_Metas'!#REF!</definedName>
    <definedName name="b__Resultados_nas_provas_de_aferição_e_exames_nacionais___Língua_Portuguesa_e_Matemática" localSheetId="6">'[2]5_Metas'!#REF!</definedName>
    <definedName name="b__Resultados_nas_provas_de_aferição_e_exames_nacionais___Língua_Portuguesa_e_Matemática" localSheetId="8">'[3]5_Metas'!#REF!</definedName>
    <definedName name="b__Resultados_nas_provas_de_aferição_e_exames_nacionais___Língua_Portuguesa_e_Matemática" localSheetId="9">#REF!</definedName>
    <definedName name="b__Resultados_nas_provas_de_aferição_e_exames_nacionais___Língua_Portuguesa_e_Matemática">#REF!</definedName>
    <definedName name="c__Taxa_de_abandono_por_ciclo" localSheetId="6">'[2]5_Metas'!#REF!</definedName>
    <definedName name="c__Taxa_de_abandono_por_ciclo" localSheetId="8">'[3]5_Metas'!#REF!</definedName>
    <definedName name="c__Taxa_de_abandono_por_ciclo" localSheetId="9">#REF!</definedName>
    <definedName name="c__Taxa_de_abandono_por_ciclo">#REF!</definedName>
    <definedName name="d" localSheetId="9">#REF!</definedName>
    <definedName name="d">#REF!</definedName>
    <definedName name="d__Taxa_de_absentismo_por_ciclo" localSheetId="6">'[2]5_Metas'!#REF!</definedName>
    <definedName name="d__Taxa_de_absentismo_por_ciclo" localSheetId="8">'[3]5_Metas'!#REF!</definedName>
    <definedName name="d__Taxa_de_absentismo_por_ciclo" localSheetId="9">#REF!</definedName>
    <definedName name="d__Taxa_de_absentismo_por_ciclo">#REF!</definedName>
    <definedName name="e__Indisciplina" localSheetId="6">'[2]5_Metas'!#REF!</definedName>
    <definedName name="e__Indisciplina" localSheetId="8">'[3]5_Metas'!#REF!</definedName>
    <definedName name="e__Indisciplina" localSheetId="9">#REF!</definedName>
    <definedName name="e__Indisciplina">#REF!</definedName>
    <definedName name="G" localSheetId="6">#REF!</definedName>
    <definedName name="G" localSheetId="8">#REF!</definedName>
    <definedName name="G" localSheetId="9">#REF!</definedName>
    <definedName name="G">#REF!</definedName>
    <definedName name="GG" localSheetId="6">#REF!</definedName>
    <definedName name="GG" localSheetId="8">#REF!</definedName>
    <definedName name="GG" localSheetId="9">#REF!</definedName>
    <definedName name="GG">#REF!</definedName>
    <definedName name="GGG" localSheetId="6">#REF!</definedName>
    <definedName name="GGG" localSheetId="8">#REF!</definedName>
    <definedName name="GGG" localSheetId="9">#REF!</definedName>
    <definedName name="GGG">#REF!</definedName>
    <definedName name="GGGG" localSheetId="6">#REF!</definedName>
    <definedName name="GGGG" localSheetId="8">#REF!</definedName>
    <definedName name="GGGG" localSheetId="9">#REF!</definedName>
    <definedName name="GGGG">#REF!</definedName>
    <definedName name="GI" localSheetId="6">#REF!</definedName>
    <definedName name="GI" localSheetId="8">#REF!</definedName>
    <definedName name="GI" localSheetId="9">#REF!</definedName>
    <definedName name="GI">#REF!</definedName>
    <definedName name="GII" localSheetId="6">#REF!</definedName>
    <definedName name="GII" localSheetId="8">#REF!</definedName>
    <definedName name="GII" localSheetId="9">#REF!</definedName>
    <definedName name="GII">#REF!</definedName>
    <definedName name="GIII" localSheetId="6">#REF!</definedName>
    <definedName name="GIII" localSheetId="8">#REF!</definedName>
    <definedName name="GIII" localSheetId="9">#REF!</definedName>
    <definedName name="GIII">#REF!</definedName>
    <definedName name="GIIII" localSheetId="6">#REF!</definedName>
    <definedName name="GIIII" localSheetId="8">#REF!</definedName>
    <definedName name="GIIII" localSheetId="9">#REF!</definedName>
    <definedName name="GIIII">#REF!</definedName>
    <definedName name="H" localSheetId="6">'[3]5_Metas'!#REF!</definedName>
    <definedName name="H" localSheetId="9">'[3]5_Metas'!#REF!</definedName>
    <definedName name="H">'[3]5_Metas'!#REF!</definedName>
    <definedName name="o" localSheetId="9">'[3]5_Metas'!#REF!</definedName>
    <definedName name="o">'[3]5_Metas'!#REF!</definedName>
    <definedName name="Q3_2" localSheetId="8">#REF!</definedName>
    <definedName name="Q3_2" localSheetId="9">#REF!</definedName>
    <definedName name="Q3_2">#REF!</definedName>
    <definedName name="_xlnm.Print_Titles" localSheetId="2">'1_IAA'!$1:$3</definedName>
    <definedName name="_xlnm.Print_Titles" localSheetId="3">'2_Av I'!$1:$1</definedName>
    <definedName name="_xlnm.Print_Titles" localSheetId="4">'3_Av Ext'!$1:$2</definedName>
    <definedName name="_xlnm.Print_Titles" localSheetId="6">'5.1 - Metas Gerais'!$4:$4</definedName>
    <definedName name="_xlnm.Print_Titles" localSheetId="8">'Anexo_I_Plano_Cap 2017_18'!$A:$D</definedName>
    <definedName name="_xlnm.Print_Titles" localSheetId="9">'Anexo_II_Perito_Externo 2017_18'!$1:$1</definedName>
  </definedNames>
  <calcPr calcId="145621" concurrentCalc="0"/>
</workbook>
</file>

<file path=xl/calcChain.xml><?xml version="1.0" encoding="utf-8"?>
<calcChain xmlns="http://schemas.openxmlformats.org/spreadsheetml/2006/main">
  <c r="L186" i="26" l="1"/>
  <c r="I186" i="26"/>
  <c r="H186" i="26"/>
  <c r="G186" i="26"/>
  <c r="F186" i="26"/>
  <c r="D186" i="26"/>
  <c r="C186" i="26"/>
  <c r="L136" i="26"/>
  <c r="I136" i="26"/>
  <c r="H136" i="26"/>
  <c r="G136" i="26"/>
  <c r="F136" i="26"/>
  <c r="D136" i="26"/>
  <c r="C136" i="26"/>
  <c r="L90" i="26"/>
  <c r="I90" i="26"/>
  <c r="H90" i="26"/>
  <c r="G90" i="26"/>
  <c r="F90" i="26"/>
  <c r="D90" i="26"/>
  <c r="C90" i="26"/>
  <c r="L44" i="26"/>
  <c r="I44" i="26"/>
  <c r="H44" i="26"/>
  <c r="G44" i="26"/>
  <c r="F44" i="26"/>
  <c r="D44" i="26"/>
  <c r="C44" i="26"/>
  <c r="V36" i="11"/>
  <c r="D105" i="77"/>
  <c r="F114" i="77"/>
  <c r="E114" i="77"/>
  <c r="D114" i="77"/>
  <c r="C114" i="77"/>
  <c r="F105" i="77"/>
  <c r="E105" i="77"/>
  <c r="C105" i="77"/>
  <c r="F96" i="77"/>
  <c r="E96" i="77"/>
  <c r="D96" i="77"/>
  <c r="C96" i="77"/>
  <c r="D82" i="77"/>
  <c r="C82" i="77"/>
  <c r="D73" i="77"/>
  <c r="D64" i="77"/>
  <c r="C73" i="77"/>
  <c r="O78" i="77"/>
  <c r="C64" i="77"/>
  <c r="G96" i="77"/>
  <c r="H96" i="77"/>
  <c r="J99" i="77"/>
  <c r="O69" i="77"/>
  <c r="C55" i="77"/>
  <c r="O60" i="77"/>
  <c r="D55" i="77"/>
  <c r="AF50" i="11"/>
  <c r="AF53" i="11"/>
  <c r="AG53" i="11"/>
  <c r="AF52" i="11"/>
  <c r="F73" i="77"/>
  <c r="AF51" i="11"/>
  <c r="AG51" i="11"/>
  <c r="M85" i="11"/>
  <c r="M84" i="11"/>
  <c r="M83" i="11"/>
  <c r="M82" i="11"/>
  <c r="M81" i="11"/>
  <c r="M80" i="11"/>
  <c r="M79" i="11"/>
  <c r="M78" i="11"/>
  <c r="M77" i="11"/>
  <c r="M76" i="11"/>
  <c r="M75" i="11"/>
  <c r="M74" i="11"/>
  <c r="G75" i="11"/>
  <c r="G76" i="11"/>
  <c r="G77" i="11"/>
  <c r="G78" i="11"/>
  <c r="G79" i="11"/>
  <c r="G80" i="11"/>
  <c r="G81" i="11"/>
  <c r="G82" i="11"/>
  <c r="G83" i="11"/>
  <c r="G84" i="11"/>
  <c r="G85" i="11"/>
  <c r="G74" i="11"/>
  <c r="AE1" i="11"/>
  <c r="AH1" i="11"/>
  <c r="T26" i="21"/>
  <c r="T16" i="21"/>
  <c r="I18" i="23"/>
  <c r="H18" i="23"/>
  <c r="D18" i="23"/>
  <c r="E18" i="23"/>
  <c r="J15" i="23"/>
  <c r="K15" i="23"/>
  <c r="G15" i="23"/>
  <c r="J16" i="23"/>
  <c r="K16" i="23"/>
  <c r="G16" i="23"/>
  <c r="J14" i="23"/>
  <c r="K14" i="23"/>
  <c r="G14" i="23"/>
  <c r="J17" i="23"/>
  <c r="G17" i="23"/>
  <c r="M26" i="21"/>
  <c r="M16" i="21"/>
  <c r="V38" i="11"/>
  <c r="V37" i="11"/>
  <c r="R38" i="11"/>
  <c r="R37" i="11"/>
  <c r="R36" i="11"/>
  <c r="N38" i="11"/>
  <c r="N37" i="11"/>
  <c r="N36" i="11"/>
  <c r="J38" i="11"/>
  <c r="J37" i="11"/>
  <c r="J36" i="11"/>
  <c r="F38" i="11"/>
  <c r="F37" i="11"/>
  <c r="F36" i="11"/>
  <c r="K17" i="23"/>
  <c r="Y35" i="11"/>
  <c r="V35" i="11"/>
  <c r="Y38" i="11"/>
  <c r="Z38" i="11"/>
  <c r="Y37" i="11"/>
  <c r="Y36" i="11"/>
  <c r="S61" i="11"/>
  <c r="S60" i="11"/>
  <c r="S59" i="11"/>
  <c r="S58" i="11"/>
  <c r="S57" i="11"/>
  <c r="S56" i="11"/>
  <c r="S55" i="11"/>
  <c r="S54" i="11"/>
  <c r="S53" i="11"/>
  <c r="S52" i="11"/>
  <c r="S51" i="11"/>
  <c r="S50" i="11"/>
  <c r="AG22" i="11"/>
  <c r="AD22" i="11"/>
  <c r="AG21" i="11"/>
  <c r="AD21" i="11"/>
  <c r="AG20" i="11"/>
  <c r="AD20" i="11"/>
  <c r="AG19" i="11"/>
  <c r="AD19" i="11"/>
  <c r="AG18" i="11"/>
  <c r="AD18" i="11"/>
  <c r="AG17" i="11"/>
  <c r="AD17" i="11"/>
  <c r="AG16" i="11"/>
  <c r="AD16" i="11"/>
  <c r="AG15" i="11"/>
  <c r="AD15" i="11"/>
  <c r="AG14" i="11"/>
  <c r="AD14" i="11"/>
  <c r="AG13" i="11"/>
  <c r="AD13" i="11"/>
  <c r="AG12" i="11"/>
  <c r="AD12" i="11"/>
  <c r="AG11" i="11"/>
  <c r="AD11" i="11"/>
  <c r="C14" i="23"/>
  <c r="M186" i="26"/>
  <c r="J186" i="26"/>
  <c r="K186" i="26"/>
  <c r="E186" i="26"/>
  <c r="C17" i="23"/>
  <c r="M136" i="26"/>
  <c r="J136" i="26"/>
  <c r="K136" i="26"/>
  <c r="E136" i="26"/>
  <c r="C16" i="23"/>
  <c r="C15" i="23"/>
  <c r="M185" i="26"/>
  <c r="J185" i="26"/>
  <c r="K185" i="26"/>
  <c r="E185" i="26"/>
  <c r="M182" i="26"/>
  <c r="J182" i="26"/>
  <c r="K182" i="26"/>
  <c r="E182" i="26"/>
  <c r="M175" i="26"/>
  <c r="J175" i="26"/>
  <c r="K175" i="26"/>
  <c r="E175" i="26"/>
  <c r="M168" i="26"/>
  <c r="J168" i="26"/>
  <c r="K168" i="26"/>
  <c r="E168" i="26"/>
  <c r="M161" i="26"/>
  <c r="J161" i="26"/>
  <c r="K161" i="26"/>
  <c r="E161" i="26"/>
  <c r="M154" i="26"/>
  <c r="J154" i="26"/>
  <c r="K154" i="26"/>
  <c r="E154" i="26"/>
  <c r="M135" i="26"/>
  <c r="J135" i="26"/>
  <c r="K135" i="26"/>
  <c r="E135" i="26"/>
  <c r="M132" i="26"/>
  <c r="J132" i="26"/>
  <c r="K132" i="26"/>
  <c r="E132" i="26"/>
  <c r="M125" i="26"/>
  <c r="J125" i="26"/>
  <c r="K125" i="26"/>
  <c r="E125" i="26"/>
  <c r="M118" i="26"/>
  <c r="K118" i="26"/>
  <c r="J118" i="26"/>
  <c r="E118" i="26"/>
  <c r="M111" i="26"/>
  <c r="J111" i="26"/>
  <c r="K111" i="26"/>
  <c r="E111" i="26"/>
  <c r="E90" i="26"/>
  <c r="M89" i="26"/>
  <c r="M90" i="26"/>
  <c r="J89" i="26"/>
  <c r="K89" i="26"/>
  <c r="J90" i="26"/>
  <c r="K90" i="26"/>
  <c r="E86" i="26"/>
  <c r="M86" i="26"/>
  <c r="J86" i="26"/>
  <c r="K86" i="26"/>
  <c r="M79" i="26"/>
  <c r="J79" i="26"/>
  <c r="K79" i="26"/>
  <c r="E79" i="26"/>
  <c r="E89" i="26"/>
  <c r="M72" i="26"/>
  <c r="J72" i="26"/>
  <c r="K72" i="26"/>
  <c r="E72" i="26"/>
  <c r="M65" i="26"/>
  <c r="J65" i="26"/>
  <c r="K65" i="26"/>
  <c r="E65" i="26"/>
  <c r="M108" i="26"/>
  <c r="J108" i="26"/>
  <c r="K108" i="26"/>
  <c r="E108" i="26"/>
  <c r="M62" i="26"/>
  <c r="J62" i="26"/>
  <c r="K62" i="26"/>
  <c r="E62" i="26"/>
  <c r="M44" i="26"/>
  <c r="E44" i="26"/>
  <c r="J43" i="26"/>
  <c r="K43" i="26"/>
  <c r="J40" i="26"/>
  <c r="K40" i="26"/>
  <c r="J31" i="26"/>
  <c r="K31" i="26"/>
  <c r="M31" i="26"/>
  <c r="M40" i="26"/>
  <c r="E40" i="26"/>
  <c r="E43" i="26"/>
  <c r="E31" i="26"/>
  <c r="J44" i="26"/>
  <c r="K44" i="26"/>
  <c r="M43" i="26"/>
  <c r="P1" i="26"/>
  <c r="I1" i="33"/>
  <c r="H11" i="26"/>
  <c r="L11" i="26"/>
  <c r="M15" i="26"/>
  <c r="J11" i="26"/>
  <c r="M16" i="26"/>
  <c r="M17" i="26"/>
  <c r="A1" i="76"/>
  <c r="N114" i="77"/>
  <c r="N105" i="77"/>
  <c r="O30" i="76"/>
  <c r="O27" i="76"/>
  <c r="O24" i="76"/>
  <c r="O21" i="76"/>
  <c r="O18" i="76"/>
  <c r="O14" i="76"/>
  <c r="O26" i="76"/>
  <c r="T1" i="11"/>
  <c r="O109" i="77"/>
  <c r="G105" i="77"/>
  <c r="H105" i="77"/>
  <c r="J108" i="77"/>
  <c r="O100" i="77"/>
  <c r="G1" i="13"/>
  <c r="L1" i="76"/>
  <c r="O1" i="76"/>
  <c r="G1" i="33"/>
  <c r="J1" i="75"/>
  <c r="N35" i="11"/>
  <c r="R35" i="11"/>
  <c r="Z37" i="11"/>
  <c r="Z36" i="11"/>
  <c r="F35" i="11"/>
  <c r="J35" i="11"/>
  <c r="M12" i="26"/>
  <c r="J18" i="23"/>
  <c r="K18" i="23"/>
  <c r="G18" i="23"/>
  <c r="L108" i="77"/>
  <c r="N108" i="77"/>
  <c r="A1" i="23"/>
  <c r="M14" i="26"/>
  <c r="M13" i="26"/>
  <c r="K17" i="26"/>
  <c r="I13" i="26"/>
  <c r="A1" i="75"/>
  <c r="A1" i="33"/>
  <c r="A1" i="77"/>
  <c r="K1" i="23"/>
  <c r="M1" i="23"/>
  <c r="K13" i="26"/>
  <c r="A1" i="13"/>
  <c r="A1" i="11"/>
  <c r="A1" i="21"/>
  <c r="A1" i="26"/>
  <c r="O118" i="77"/>
  <c r="H114" i="77"/>
  <c r="J117" i="77"/>
  <c r="L117" i="77"/>
  <c r="N117" i="77"/>
  <c r="G114" i="77"/>
  <c r="I17" i="26"/>
  <c r="N96" i="77"/>
  <c r="N16" i="23"/>
  <c r="L16" i="23"/>
  <c r="F16" i="23"/>
  <c r="N15" i="23"/>
  <c r="F15" i="23"/>
  <c r="N17" i="23"/>
  <c r="F17" i="23"/>
  <c r="L15" i="23"/>
  <c r="L17" i="23"/>
  <c r="F55" i="77"/>
  <c r="F82" i="77"/>
  <c r="L1" i="21"/>
  <c r="P1" i="21"/>
  <c r="M1" i="77"/>
  <c r="N1" i="77"/>
  <c r="L1" i="26"/>
  <c r="E64" i="77"/>
  <c r="J67" i="77"/>
  <c r="N14" i="23"/>
  <c r="F14" i="23"/>
  <c r="C18" i="23"/>
  <c r="E55" i="77"/>
  <c r="J58" i="77"/>
  <c r="L14" i="23"/>
  <c r="F64" i="77"/>
  <c r="G82" i="77"/>
  <c r="AG52" i="11"/>
  <c r="G73" i="77"/>
  <c r="G64" i="77"/>
  <c r="AG50" i="11"/>
  <c r="G55" i="77"/>
  <c r="X20" i="11"/>
  <c r="X16" i="11"/>
  <c r="X12" i="11"/>
  <c r="AA19" i="11"/>
  <c r="AA15" i="11"/>
  <c r="I22" i="11"/>
  <c r="D21" i="11"/>
  <c r="D19" i="11"/>
  <c r="D17" i="11"/>
  <c r="D15" i="11"/>
  <c r="D13" i="11"/>
  <c r="M59" i="11"/>
  <c r="M58" i="11"/>
  <c r="M57" i="11"/>
  <c r="M56" i="11"/>
  <c r="G54" i="11"/>
  <c r="P36" i="11"/>
  <c r="P52" i="11"/>
  <c r="K22" i="11"/>
  <c r="F22" i="11"/>
  <c r="F21" i="11"/>
  <c r="F20" i="11"/>
  <c r="F19" i="11"/>
  <c r="F18" i="11"/>
  <c r="F17" i="11"/>
  <c r="F16" i="11"/>
  <c r="F15" i="11"/>
  <c r="F14" i="11"/>
  <c r="F13" i="11"/>
  <c r="F12" i="11"/>
  <c r="G50" i="11"/>
  <c r="M50" i="11"/>
  <c r="D61" i="11"/>
  <c r="D60" i="11"/>
  <c r="V53" i="11"/>
  <c r="W53" i="11"/>
  <c r="D58" i="11"/>
  <c r="D57" i="11"/>
  <c r="M55" i="11"/>
  <c r="G53" i="11"/>
  <c r="M51" i="11"/>
  <c r="P38" i="11"/>
  <c r="P61" i="11"/>
  <c r="D51" i="11"/>
  <c r="V51" i="11"/>
  <c r="D55" i="11"/>
  <c r="X11" i="11"/>
  <c r="X22" i="11"/>
  <c r="X18" i="11"/>
  <c r="X14" i="11"/>
  <c r="AA21" i="11"/>
  <c r="AA17" i="11"/>
  <c r="AA13" i="11"/>
  <c r="N11" i="11"/>
  <c r="D22" i="11"/>
  <c r="D20" i="11"/>
  <c r="D18" i="11"/>
  <c r="D16" i="11"/>
  <c r="D14" i="11"/>
  <c r="D12" i="11"/>
  <c r="M61" i="11"/>
  <c r="Z52" i="11"/>
  <c r="J55" i="11"/>
  <c r="M52" i="11"/>
  <c r="J51" i="11"/>
  <c r="H36" i="11"/>
  <c r="L36" i="11"/>
  <c r="T37" i="11"/>
  <c r="D52" i="11"/>
  <c r="X21" i="11"/>
  <c r="X19" i="11"/>
  <c r="X17" i="11"/>
  <c r="X13" i="11"/>
  <c r="AA22" i="11"/>
  <c r="AA20" i="11"/>
  <c r="AA16" i="11"/>
  <c r="AA14" i="11"/>
  <c r="AA12" i="11"/>
  <c r="P11" i="11"/>
  <c r="G61" i="11"/>
  <c r="G60" i="11"/>
  <c r="G58" i="11"/>
  <c r="G57" i="11"/>
  <c r="J53" i="11"/>
  <c r="G52" i="11"/>
  <c r="L37" i="11"/>
  <c r="P37" i="11"/>
  <c r="T38" i="11"/>
  <c r="P60" i="11"/>
  <c r="P58" i="11"/>
  <c r="P51" i="11"/>
  <c r="D50" i="11"/>
  <c r="D54" i="11"/>
  <c r="H37" i="11"/>
  <c r="T36" i="11"/>
  <c r="G13" i="26"/>
  <c r="G17" i="26"/>
  <c r="N18" i="23"/>
  <c r="E125" i="77"/>
  <c r="C125" i="77"/>
  <c r="D125" i="77"/>
  <c r="G16" i="26"/>
  <c r="K16" i="26"/>
  <c r="I16" i="26"/>
  <c r="I11" i="26"/>
  <c r="K11" i="26"/>
  <c r="P56" i="11"/>
  <c r="AB53" i="11"/>
  <c r="M60" i="11"/>
  <c r="AB52" i="11"/>
  <c r="X50" i="11"/>
  <c r="Y50" i="11"/>
  <c r="F10" i="23"/>
  <c r="J11" i="23"/>
  <c r="P55" i="11"/>
  <c r="D56" i="11"/>
  <c r="V52" i="11"/>
  <c r="W52" i="11"/>
  <c r="AD51" i="11"/>
  <c r="AE51" i="11"/>
  <c r="AA52" i="11"/>
  <c r="W51" i="11"/>
  <c r="V50" i="11"/>
  <c r="W50" i="11"/>
  <c r="H38" i="11"/>
  <c r="J54" i="11"/>
  <c r="Z51" i="11"/>
  <c r="AA51" i="11"/>
  <c r="AA11" i="11"/>
  <c r="G55" i="11"/>
  <c r="Z53" i="11"/>
  <c r="AA53" i="11"/>
  <c r="O1" i="26"/>
  <c r="K180" i="26"/>
  <c r="K160" i="26"/>
  <c r="M128" i="26"/>
  <c r="K116" i="26"/>
  <c r="M78" i="26"/>
  <c r="M74" i="26"/>
  <c r="E70" i="26"/>
  <c r="M181" i="26"/>
  <c r="E177" i="26"/>
  <c r="E159" i="26"/>
  <c r="M127" i="26"/>
  <c r="K117" i="26"/>
  <c r="M115" i="26"/>
  <c r="K113" i="26"/>
  <c r="M83" i="26"/>
  <c r="K81" i="26"/>
  <c r="M77" i="26"/>
  <c r="E77" i="26"/>
  <c r="K75" i="26"/>
  <c r="M71" i="26"/>
  <c r="E71" i="26"/>
  <c r="K69" i="26"/>
  <c r="M68" i="26"/>
  <c r="K68" i="26"/>
  <c r="E68" i="26"/>
  <c r="E59" i="26"/>
  <c r="E57" i="26"/>
  <c r="M42" i="26"/>
  <c r="K42" i="26"/>
  <c r="E42" i="26"/>
  <c r="M38" i="26"/>
  <c r="K38" i="26"/>
  <c r="E38" i="26"/>
  <c r="M36" i="26"/>
  <c r="K36" i="26"/>
  <c r="E36" i="26"/>
  <c r="M33" i="26"/>
  <c r="K33" i="26"/>
  <c r="E28" i="26"/>
  <c r="E181" i="26"/>
  <c r="M177" i="26"/>
  <c r="K173" i="26"/>
  <c r="E171" i="26"/>
  <c r="M159" i="26"/>
  <c r="K157" i="26"/>
  <c r="K130" i="26"/>
  <c r="K127" i="26"/>
  <c r="M117" i="26"/>
  <c r="E117" i="26"/>
  <c r="K115" i="26"/>
  <c r="M113" i="26"/>
  <c r="E113" i="26"/>
  <c r="K83" i="26"/>
  <c r="M81" i="26"/>
  <c r="E81" i="26"/>
  <c r="K77" i="26"/>
  <c r="M75" i="26"/>
  <c r="E75" i="26"/>
  <c r="K71" i="26"/>
  <c r="M69" i="26"/>
  <c r="E69" i="26"/>
  <c r="M67" i="26"/>
  <c r="K67" i="26"/>
  <c r="E67" i="26"/>
  <c r="M59" i="26"/>
  <c r="M57" i="26"/>
  <c r="M39" i="26"/>
  <c r="K39" i="26"/>
  <c r="E39" i="26"/>
  <c r="M37" i="26"/>
  <c r="K37" i="26"/>
  <c r="E37" i="26"/>
  <c r="M35" i="26"/>
  <c r="K35" i="26"/>
  <c r="E35" i="26"/>
  <c r="M28" i="26"/>
  <c r="E27" i="26"/>
  <c r="M26" i="26"/>
  <c r="E26" i="26"/>
  <c r="D32" i="77"/>
  <c r="G15" i="21"/>
  <c r="I14" i="21"/>
  <c r="I23" i="21"/>
  <c r="I22" i="21"/>
  <c r="I12" i="21"/>
  <c r="E21" i="21"/>
  <c r="G24" i="21"/>
  <c r="M11" i="21"/>
  <c r="AD52" i="11"/>
  <c r="AE52" i="11"/>
  <c r="X51" i="11"/>
  <c r="Y51" i="11"/>
  <c r="AC53" i="11"/>
  <c r="AB50" i="11"/>
  <c r="AC50" i="11"/>
  <c r="G12" i="26"/>
  <c r="I12" i="26"/>
  <c r="K12" i="26"/>
  <c r="G15" i="26"/>
  <c r="K15" i="26"/>
  <c r="I15" i="26"/>
  <c r="L99" i="77"/>
  <c r="N99" i="77"/>
  <c r="M54" i="11"/>
  <c r="AB51" i="11"/>
  <c r="AC51" i="11"/>
  <c r="G56" i="11"/>
  <c r="X52" i="11"/>
  <c r="Y52" i="11"/>
  <c r="G59" i="11"/>
  <c r="X53" i="11"/>
  <c r="Y53" i="11"/>
  <c r="J50" i="11"/>
  <c r="Z50" i="11"/>
  <c r="AA50" i="11"/>
  <c r="AD50" i="11"/>
  <c r="AE50" i="11"/>
  <c r="L38" i="11"/>
  <c r="AD53" i="11"/>
  <c r="AE53" i="11"/>
  <c r="J61" i="11"/>
  <c r="D59" i="11"/>
  <c r="F27" i="77"/>
  <c r="F37" i="77"/>
  <c r="F47" i="77"/>
  <c r="N118" i="77"/>
  <c r="H118" i="77"/>
  <c r="J42" i="77"/>
  <c r="J46" i="77"/>
  <c r="E42" i="77"/>
  <c r="F17" i="77"/>
  <c r="N109" i="77"/>
  <c r="H109" i="77"/>
  <c r="L39" i="77"/>
  <c r="B29" i="77"/>
  <c r="AC52" i="11"/>
  <c r="K14" i="26"/>
  <c r="I14" i="26"/>
  <c r="G14" i="26"/>
  <c r="L18" i="23"/>
  <c r="F18" i="23"/>
  <c r="H55" i="77"/>
  <c r="P12" i="11"/>
  <c r="N12" i="11"/>
  <c r="P20" i="11"/>
  <c r="N20" i="11"/>
  <c r="P13" i="11"/>
  <c r="N13" i="11"/>
  <c r="P21" i="11"/>
  <c r="N21" i="11"/>
  <c r="U17" i="11"/>
  <c r="S17" i="11"/>
  <c r="P15" i="11"/>
  <c r="N15" i="11"/>
  <c r="P19" i="11"/>
  <c r="N19" i="11"/>
  <c r="P54" i="11"/>
  <c r="I13" i="11"/>
  <c r="K13" i="11"/>
  <c r="I21" i="11"/>
  <c r="K21" i="11"/>
  <c r="D38" i="11"/>
  <c r="W38" i="11"/>
  <c r="U15" i="11"/>
  <c r="S15" i="11"/>
  <c r="U19" i="11"/>
  <c r="S19" i="11"/>
  <c r="D36" i="11"/>
  <c r="W36" i="11"/>
  <c r="K14" i="11"/>
  <c r="I14" i="11"/>
  <c r="D53" i="11"/>
  <c r="AA18" i="11"/>
  <c r="X15" i="11"/>
  <c r="J52" i="11"/>
  <c r="J56" i="11"/>
  <c r="J57" i="11"/>
  <c r="J59" i="11"/>
  <c r="P16" i="11"/>
  <c r="N16" i="11"/>
  <c r="I15" i="11"/>
  <c r="K15" i="11"/>
  <c r="N22" i="11"/>
  <c r="P22" i="11"/>
  <c r="S12" i="11"/>
  <c r="U12" i="11"/>
  <c r="S16" i="11"/>
  <c r="U16" i="11"/>
  <c r="S20" i="11"/>
  <c r="U20" i="11"/>
  <c r="S11" i="11"/>
  <c r="U11" i="11"/>
  <c r="K16" i="11"/>
  <c r="I16" i="11"/>
  <c r="P17" i="11"/>
  <c r="N17" i="11"/>
  <c r="D11" i="11"/>
  <c r="F11" i="11"/>
  <c r="I17" i="11"/>
  <c r="K17" i="11"/>
  <c r="U13" i="11"/>
  <c r="S13" i="11"/>
  <c r="U21" i="11"/>
  <c r="S21" i="11"/>
  <c r="K18" i="11"/>
  <c r="I18" i="11"/>
  <c r="K11" i="11"/>
  <c r="I11" i="11"/>
  <c r="W37" i="11"/>
  <c r="D37" i="11"/>
  <c r="P14" i="11"/>
  <c r="N14" i="11"/>
  <c r="P18" i="11"/>
  <c r="N18" i="11"/>
  <c r="W35" i="11"/>
  <c r="H35" i="11"/>
  <c r="I19" i="11"/>
  <c r="K19" i="11"/>
  <c r="P50" i="11"/>
  <c r="S14" i="11"/>
  <c r="U14" i="11"/>
  <c r="S18" i="11"/>
  <c r="U18" i="11"/>
  <c r="P59" i="11"/>
  <c r="K12" i="11"/>
  <c r="I12" i="11"/>
  <c r="K20" i="11"/>
  <c r="I20" i="11"/>
  <c r="U22" i="11"/>
  <c r="S22" i="11"/>
  <c r="G51" i="11"/>
  <c r="M53" i="11"/>
  <c r="J58" i="11"/>
  <c r="P53" i="11"/>
  <c r="P57" i="11"/>
  <c r="J60" i="11"/>
  <c r="M70" i="26"/>
  <c r="M76" i="26"/>
  <c r="M84" i="26"/>
  <c r="M134" i="26"/>
  <c r="K156" i="26"/>
  <c r="T35" i="11"/>
  <c r="P35" i="11"/>
  <c r="N100" i="77"/>
  <c r="H100" i="77"/>
  <c r="G42" i="77"/>
  <c r="J45" i="77"/>
  <c r="K106" i="26"/>
  <c r="K122" i="26"/>
  <c r="E83" i="26"/>
  <c r="E74" i="26"/>
  <c r="E76" i="26"/>
  <c r="E78" i="26"/>
  <c r="M82" i="26"/>
  <c r="K114" i="26"/>
  <c r="M124" i="26"/>
  <c r="E151" i="26"/>
  <c r="K159" i="26"/>
  <c r="K171" i="26"/>
  <c r="K158" i="26"/>
  <c r="M170" i="26"/>
  <c r="F125" i="77"/>
  <c r="G125" i="77"/>
  <c r="J128" i="77"/>
  <c r="N125" i="77"/>
  <c r="M172" i="26"/>
  <c r="K178" i="26"/>
  <c r="G25" i="21"/>
  <c r="E82" i="26"/>
  <c r="E84" i="26"/>
  <c r="K88" i="26"/>
  <c r="M103" i="26"/>
  <c r="M105" i="26"/>
  <c r="M121" i="26"/>
  <c r="E124" i="26"/>
  <c r="E128" i="26"/>
  <c r="E131" i="26"/>
  <c r="E134" i="26"/>
  <c r="M157" i="26"/>
  <c r="E164" i="26"/>
  <c r="M173" i="26"/>
  <c r="E179" i="26"/>
  <c r="K165" i="26"/>
  <c r="E170" i="26"/>
  <c r="E172" i="26"/>
  <c r="E103" i="26"/>
  <c r="M30" i="26"/>
  <c r="K184" i="26"/>
  <c r="M178" i="26"/>
  <c r="E178" i="26"/>
  <c r="K172" i="26"/>
  <c r="K170" i="26"/>
  <c r="M166" i="26"/>
  <c r="M165" i="26"/>
  <c r="M160" i="26"/>
  <c r="E160" i="26"/>
  <c r="M158" i="26"/>
  <c r="E158" i="26"/>
  <c r="M156" i="26"/>
  <c r="E156" i="26"/>
  <c r="K181" i="26"/>
  <c r="M179" i="26"/>
  <c r="K177" i="26"/>
  <c r="E173" i="26"/>
  <c r="K166" i="26"/>
  <c r="K164" i="26"/>
  <c r="E163" i="26"/>
  <c r="E157" i="26"/>
  <c r="K151" i="26"/>
  <c r="E149" i="26"/>
  <c r="K134" i="26"/>
  <c r="K128" i="26"/>
  <c r="K124" i="26"/>
  <c r="K121" i="26"/>
  <c r="M116" i="26"/>
  <c r="E116" i="26"/>
  <c r="M114" i="26"/>
  <c r="E114" i="26"/>
  <c r="M110" i="26"/>
  <c r="K103" i="26"/>
  <c r="M88" i="26"/>
  <c r="E88" i="26"/>
  <c r="M85" i="26"/>
  <c r="K84" i="26"/>
  <c r="K82" i="26"/>
  <c r="K78" i="26"/>
  <c r="K76" i="26"/>
  <c r="K74" i="26"/>
  <c r="K70" i="26"/>
  <c r="K179" i="26"/>
  <c r="M171" i="26"/>
  <c r="M163" i="26"/>
  <c r="K152" i="26"/>
  <c r="M131" i="26"/>
  <c r="E129" i="26"/>
  <c r="E127" i="26"/>
  <c r="E123" i="26"/>
  <c r="K120" i="26"/>
  <c r="E115" i="26"/>
  <c r="I13" i="21"/>
  <c r="J13" i="23"/>
  <c r="L13" i="23"/>
  <c r="J9" i="23"/>
  <c r="L9" i="23"/>
  <c r="G13" i="23"/>
  <c r="F13" i="23"/>
  <c r="E104" i="26"/>
  <c r="E150" i="26"/>
  <c r="E33" i="26"/>
  <c r="K9" i="23"/>
  <c r="J12" i="23"/>
  <c r="N10" i="23"/>
  <c r="G10" i="23"/>
  <c r="N13" i="23"/>
  <c r="K27" i="26"/>
  <c r="K29" i="26"/>
  <c r="K58" i="26"/>
  <c r="K26" i="26"/>
  <c r="N26" i="26"/>
  <c r="K59" i="26"/>
  <c r="E130" i="26"/>
  <c r="K105" i="26"/>
  <c r="K131" i="26"/>
  <c r="K163" i="26"/>
  <c r="E180" i="26"/>
  <c r="M180" i="26"/>
  <c r="E184" i="26"/>
  <c r="M184" i="26"/>
  <c r="K107" i="26"/>
  <c r="M61" i="26"/>
  <c r="G12" i="23"/>
  <c r="F12" i="23"/>
  <c r="L11" i="23"/>
  <c r="F9" i="23"/>
  <c r="N9" i="23"/>
  <c r="K13" i="23"/>
  <c r="K11" i="23"/>
  <c r="F11" i="23"/>
  <c r="J10" i="23"/>
  <c r="L10" i="23"/>
  <c r="G11" i="23"/>
  <c r="G9" i="23"/>
  <c r="G37" i="77"/>
  <c r="A37" i="77"/>
  <c r="G17" i="77"/>
  <c r="A17" i="77"/>
  <c r="G27" i="77"/>
  <c r="A27" i="77"/>
  <c r="N42" i="77"/>
  <c r="O47" i="77"/>
  <c r="C22" i="21"/>
  <c r="N22" i="21"/>
  <c r="K22" i="21"/>
  <c r="M13" i="21"/>
  <c r="E11" i="21"/>
  <c r="K13" i="21"/>
  <c r="G13" i="21"/>
  <c r="N14" i="21"/>
  <c r="C14" i="21"/>
  <c r="E15" i="21"/>
  <c r="M21" i="21"/>
  <c r="E13" i="21"/>
  <c r="N21" i="21"/>
  <c r="C21" i="21"/>
  <c r="E22" i="21"/>
  <c r="I24" i="21"/>
  <c r="M48" i="21"/>
  <c r="K48" i="21"/>
  <c r="E25" i="21"/>
  <c r="C24" i="21"/>
  <c r="N24" i="21"/>
  <c r="M24" i="21"/>
  <c r="E23" i="21"/>
  <c r="I21" i="21"/>
  <c r="E14" i="21"/>
  <c r="M12" i="21"/>
  <c r="I11" i="21"/>
  <c r="G23" i="21"/>
  <c r="G14" i="21"/>
  <c r="K11" i="21"/>
  <c r="K14" i="21"/>
  <c r="G21" i="21"/>
  <c r="M22" i="21"/>
  <c r="G37" i="21"/>
  <c r="I37" i="21"/>
  <c r="M39" i="21"/>
  <c r="K39" i="21"/>
  <c r="G49" i="21"/>
  <c r="I49" i="21"/>
  <c r="C25" i="21"/>
  <c r="N25" i="21"/>
  <c r="I25" i="21"/>
  <c r="C15" i="21"/>
  <c r="N15" i="21"/>
  <c r="D12" i="77"/>
  <c r="E16" i="21"/>
  <c r="C22" i="77"/>
  <c r="C26" i="21"/>
  <c r="N26" i="21"/>
  <c r="G22" i="77"/>
  <c r="K26" i="21"/>
  <c r="K40" i="21"/>
  <c r="M40" i="21"/>
  <c r="M51" i="21"/>
  <c r="K51" i="21"/>
  <c r="C12" i="77"/>
  <c r="C16" i="21"/>
  <c r="N16" i="21"/>
  <c r="F22" i="77"/>
  <c r="I26" i="21"/>
  <c r="N27" i="26"/>
  <c r="K60" i="26"/>
  <c r="M27" i="26"/>
  <c r="K28" i="26"/>
  <c r="N28" i="26"/>
  <c r="E29" i="26"/>
  <c r="K57" i="26"/>
  <c r="E58" i="26"/>
  <c r="M60" i="26"/>
  <c r="E106" i="26"/>
  <c r="K85" i="26"/>
  <c r="E120" i="26"/>
  <c r="M122" i="26"/>
  <c r="E152" i="26"/>
  <c r="M164" i="26"/>
  <c r="E166" i="26"/>
  <c r="E61" i="26"/>
  <c r="E30" i="26"/>
  <c r="M153" i="26"/>
  <c r="K110" i="26"/>
  <c r="K64" i="26"/>
  <c r="A47" i="77"/>
  <c r="G47" i="77"/>
  <c r="I32" i="77"/>
  <c r="J32" i="77"/>
  <c r="J36" i="77"/>
  <c r="N11" i="21"/>
  <c r="C11" i="21"/>
  <c r="K12" i="21"/>
  <c r="M37" i="21"/>
  <c r="K37" i="21"/>
  <c r="M49" i="21"/>
  <c r="K49" i="21"/>
  <c r="K24" i="21"/>
  <c r="E24" i="21"/>
  <c r="G12" i="21"/>
  <c r="K38" i="21"/>
  <c r="M38" i="21"/>
  <c r="K50" i="21"/>
  <c r="M50" i="21"/>
  <c r="C23" i="21"/>
  <c r="N23" i="21"/>
  <c r="I15" i="21"/>
  <c r="M23" i="21"/>
  <c r="G22" i="21"/>
  <c r="M14" i="21"/>
  <c r="E12" i="21"/>
  <c r="K15" i="21"/>
  <c r="K21" i="21"/>
  <c r="C13" i="21"/>
  <c r="O13" i="21"/>
  <c r="N13" i="21"/>
  <c r="K23" i="21"/>
  <c r="C12" i="21"/>
  <c r="N12" i="21"/>
  <c r="G11" i="21"/>
  <c r="G39" i="21"/>
  <c r="I39" i="21"/>
  <c r="I38" i="21"/>
  <c r="G38" i="21"/>
  <c r="G48" i="21"/>
  <c r="I48" i="21"/>
  <c r="I50" i="21"/>
  <c r="G50" i="21"/>
  <c r="M15" i="21"/>
  <c r="K25" i="21"/>
  <c r="M25" i="21"/>
  <c r="F12" i="77"/>
  <c r="I16" i="21"/>
  <c r="K16" i="21"/>
  <c r="G12" i="77"/>
  <c r="E22" i="77"/>
  <c r="G26" i="21"/>
  <c r="C32" i="77"/>
  <c r="G40" i="21"/>
  <c r="I40" i="21"/>
  <c r="I51" i="21"/>
  <c r="G51" i="21"/>
  <c r="E12" i="77"/>
  <c r="G16" i="21"/>
  <c r="D22" i="77"/>
  <c r="E26" i="21"/>
  <c r="M29" i="26"/>
  <c r="M58" i="26"/>
  <c r="E60" i="26"/>
  <c r="K104" i="26"/>
  <c r="K150" i="26"/>
  <c r="E174" i="26"/>
  <c r="M104" i="26"/>
  <c r="M106" i="26"/>
  <c r="M120" i="26"/>
  <c r="E122" i="26"/>
  <c r="M130" i="26"/>
  <c r="M150" i="26"/>
  <c r="M152" i="26"/>
  <c r="K174" i="26"/>
  <c r="M174" i="26"/>
  <c r="H82" i="77"/>
  <c r="J86" i="77"/>
  <c r="H73" i="77"/>
  <c r="J77" i="77"/>
  <c r="N73" i="77"/>
  <c r="J59" i="77"/>
  <c r="N55" i="77"/>
  <c r="D35" i="11"/>
  <c r="L35" i="11"/>
  <c r="X36" i="11"/>
  <c r="X37" i="11"/>
  <c r="N64" i="77"/>
  <c r="H64" i="77"/>
  <c r="J68" i="77"/>
  <c r="X38" i="11"/>
  <c r="M64" i="26"/>
  <c r="E64" i="26"/>
  <c r="E107" i="26"/>
  <c r="K167" i="26"/>
  <c r="P118" i="77"/>
  <c r="L120" i="77"/>
  <c r="O23" i="21"/>
  <c r="K149" i="26"/>
  <c r="K30" i="26"/>
  <c r="E167" i="26"/>
  <c r="M167" i="26"/>
  <c r="K129" i="26"/>
  <c r="M129" i="26"/>
  <c r="O25" i="21"/>
  <c r="E121" i="26"/>
  <c r="M151" i="26"/>
  <c r="K123" i="26"/>
  <c r="M123" i="26"/>
  <c r="L128" i="77"/>
  <c r="N128" i="77"/>
  <c r="N129" i="77"/>
  <c r="E85" i="26"/>
  <c r="E165" i="26"/>
  <c r="E153" i="26"/>
  <c r="E105" i="26"/>
  <c r="M149" i="26"/>
  <c r="O15" i="21"/>
  <c r="O12" i="21"/>
  <c r="K61" i="26"/>
  <c r="K10" i="23"/>
  <c r="L46" i="77"/>
  <c r="N46" i="77"/>
  <c r="M107" i="26"/>
  <c r="K12" i="23"/>
  <c r="L12" i="23"/>
  <c r="O11" i="21"/>
  <c r="E110" i="26"/>
  <c r="O16" i="21"/>
  <c r="N22" i="77"/>
  <c r="O27" i="77"/>
  <c r="H22" i="77"/>
  <c r="J22" i="77"/>
  <c r="J25" i="77"/>
  <c r="K22" i="77"/>
  <c r="M22" i="77"/>
  <c r="J26" i="77"/>
  <c r="O14" i="21"/>
  <c r="O22" i="21"/>
  <c r="E73" i="77"/>
  <c r="J76" i="77"/>
  <c r="E32" i="77"/>
  <c r="O37" i="77"/>
  <c r="K153" i="26"/>
  <c r="K12" i="77"/>
  <c r="M12" i="77"/>
  <c r="J16" i="77"/>
  <c r="H12" i="77"/>
  <c r="J12" i="77"/>
  <c r="J15" i="77"/>
  <c r="O17" i="77"/>
  <c r="N12" i="77"/>
  <c r="O26" i="21"/>
  <c r="O24" i="21"/>
  <c r="O21" i="21"/>
  <c r="L45" i="77"/>
  <c r="N45" i="77"/>
  <c r="N47" i="77"/>
  <c r="H47" i="77"/>
  <c r="L76" i="77"/>
  <c r="N76" i="77"/>
  <c r="L77" i="77"/>
  <c r="N77" i="77"/>
  <c r="L58" i="77"/>
  <c r="N58" i="77"/>
  <c r="L59" i="77"/>
  <c r="N59" i="77"/>
  <c r="L68" i="77"/>
  <c r="N68" i="77"/>
  <c r="L67" i="77"/>
  <c r="N67" i="77"/>
  <c r="P129" i="77"/>
  <c r="H129" i="77"/>
  <c r="N78" i="77"/>
  <c r="H78" i="77"/>
  <c r="L16" i="77"/>
  <c r="N16" i="77"/>
  <c r="L15" i="77"/>
  <c r="N15" i="77"/>
  <c r="O87" i="77"/>
  <c r="E82" i="77"/>
  <c r="J85" i="77"/>
  <c r="N82" i="77"/>
  <c r="F32" i="77"/>
  <c r="N32" i="77"/>
  <c r="L25" i="77"/>
  <c r="N25" i="77"/>
  <c r="L26" i="77"/>
  <c r="N26" i="77"/>
  <c r="N60" i="77"/>
  <c r="H60" i="77"/>
  <c r="N69" i="77"/>
  <c r="H69" i="77"/>
  <c r="L131" i="77"/>
  <c r="L36" i="77"/>
  <c r="N36" i="77"/>
  <c r="N27" i="77"/>
  <c r="H27" i="77"/>
  <c r="G32" i="77"/>
  <c r="J35" i="77"/>
  <c r="L35" i="77"/>
  <c r="N35" i="77"/>
  <c r="L85" i="77"/>
  <c r="N85" i="77"/>
  <c r="L86" i="77"/>
  <c r="N86" i="77"/>
  <c r="N17" i="77"/>
  <c r="N87" i="77"/>
  <c r="N37" i="77"/>
  <c r="H37" i="77"/>
  <c r="H17" i="77"/>
  <c r="H87" i="77"/>
  <c r="P87" i="77"/>
  <c r="P47" i="77"/>
  <c r="L49" i="77"/>
  <c r="L89" i="77"/>
  <c r="N133" i="77"/>
  <c r="K134" i="77"/>
  <c r="K133" i="77"/>
  <c r="A135" i="77"/>
  <c r="L133" i="77"/>
</calcChain>
</file>

<file path=xl/comments1.xml><?xml version="1.0" encoding="utf-8"?>
<comments xmlns="http://schemas.openxmlformats.org/spreadsheetml/2006/main">
  <authors>
    <author>Paulo André (DGE)</author>
    <author>pandre</author>
  </authors>
  <commentList>
    <comment ref="C22" authorId="0">
      <text>
        <r>
          <rPr>
            <b/>
            <sz val="9"/>
            <color indexed="81"/>
            <rFont val="Tahoma"/>
            <family val="2"/>
          </rPr>
          <t>Incluir todos os alunos inscritos excepto os transferidos para fora da UO</t>
        </r>
        <r>
          <rPr>
            <sz val="9"/>
            <color indexed="81"/>
            <rFont val="Tahoma"/>
            <family val="2"/>
          </rPr>
          <t xml:space="preserve">
</t>
        </r>
      </text>
    </comment>
    <comment ref="D22" authorId="1">
      <text>
        <r>
          <rPr>
            <b/>
            <sz val="8"/>
            <color indexed="81"/>
            <rFont val="Arial"/>
            <family val="2"/>
          </rPr>
          <t>Não considerar os alunos retidos por excesso de faltas injustificadas</t>
        </r>
      </text>
    </comment>
    <comment ref="F22" authorId="1">
      <text>
        <r>
          <rPr>
            <b/>
            <sz val="8"/>
            <color indexed="81"/>
            <rFont val="Arial"/>
            <family val="2"/>
          </rPr>
          <t>Considerar os alunos que ficaram retidos por excesso de faltas (REF), anularam a matrícula (AM), excluíram por excesso de faltas (EF) e os que, apesar de inscritos, por motivo desconhecido / não comprovado, nunca compareceram às aulas (Abandono) - incluir alunos com idade superior a 18 anos.</t>
        </r>
      </text>
    </comment>
    <comment ref="L22" authorId="1">
      <text>
        <r>
          <rPr>
            <b/>
            <sz val="8"/>
            <color indexed="81"/>
            <rFont val="Arial"/>
            <family val="2"/>
          </rPr>
          <t>Considerar todos os alunos que ultrapassaram o limite legal de faltas injustificadas independentemente da situação final, ou seja, quer tenham transitado/concluído, quer tenham ficado retidos/abandonado</t>
        </r>
      </text>
    </comment>
    <comment ref="C53" authorId="0">
      <text>
        <r>
          <rPr>
            <b/>
            <sz val="9"/>
            <color indexed="81"/>
            <rFont val="Tahoma"/>
            <family val="2"/>
          </rPr>
          <t>Incluir todos os alunos inscritos excepto os transferidos para fora da UO</t>
        </r>
        <r>
          <rPr>
            <sz val="9"/>
            <color indexed="81"/>
            <rFont val="Tahoma"/>
            <family val="2"/>
          </rPr>
          <t xml:space="preserve">
</t>
        </r>
      </text>
    </comment>
    <comment ref="D53" authorId="1">
      <text>
        <r>
          <rPr>
            <b/>
            <sz val="8"/>
            <color indexed="81"/>
            <rFont val="Arial"/>
            <family val="2"/>
          </rPr>
          <t>Não considerar os alunos retidos por excesso de faltas injustificadas</t>
        </r>
      </text>
    </comment>
    <comment ref="F53" authorId="1">
      <text>
        <r>
          <rPr>
            <b/>
            <sz val="8"/>
            <color indexed="81"/>
            <rFont val="Arial"/>
            <family val="2"/>
          </rPr>
          <t>Considerar os alunos que ficaram retidos por excesso de faltas (REF), anularam a matrícula (AM), excluíram por excesso de faltas (EF) e os que, apesar de inscritos, por motivo desconhecido / não comprovado, nunca compareceram às aulas (Abandono) - incluir alunos com idade superior a 18 anos.</t>
        </r>
      </text>
    </comment>
    <comment ref="L53" authorId="1">
      <text>
        <r>
          <rPr>
            <b/>
            <sz val="8"/>
            <color indexed="81"/>
            <rFont val="Arial"/>
            <family val="2"/>
          </rPr>
          <t>Considerar todos os alunos que ultrapassaram o limite legal de faltas injustificadas independentemente da situação final, ou seja, quer tenham transitado/concluído, quer tenham ficado retidos/abandonado</t>
        </r>
      </text>
    </comment>
    <comment ref="C99" authorId="0">
      <text>
        <r>
          <rPr>
            <b/>
            <sz val="9"/>
            <color indexed="81"/>
            <rFont val="Tahoma"/>
            <family val="2"/>
          </rPr>
          <t>Incluir todos os alunos inscritos excepto os transferidos para fora da UO</t>
        </r>
        <r>
          <rPr>
            <sz val="9"/>
            <color indexed="81"/>
            <rFont val="Tahoma"/>
            <family val="2"/>
          </rPr>
          <t xml:space="preserve">
</t>
        </r>
      </text>
    </comment>
    <comment ref="D99" authorId="1">
      <text>
        <r>
          <rPr>
            <b/>
            <sz val="8"/>
            <color indexed="81"/>
            <rFont val="Arial"/>
            <family val="2"/>
          </rPr>
          <t>Não considerar os alunos retidos por excesso de faltas injustificadas</t>
        </r>
      </text>
    </comment>
    <comment ref="F99" authorId="1">
      <text>
        <r>
          <rPr>
            <b/>
            <sz val="8"/>
            <color indexed="81"/>
            <rFont val="Arial"/>
            <family val="2"/>
          </rPr>
          <t>Considerar os alunos que ficaram retidos por excesso de faltas (REF), anularam a matrícula (AM), excluíram por excesso de faltas (EF) e os que, apesar de inscritos, por motivo desconhecido / não comprovado, nunca compareceram às aulas (Abandono) - incluir alunos com idade superior a 18 anos.</t>
        </r>
      </text>
    </comment>
    <comment ref="L99" authorId="1">
      <text>
        <r>
          <rPr>
            <b/>
            <sz val="8"/>
            <color indexed="81"/>
            <rFont val="Arial"/>
            <family val="2"/>
          </rPr>
          <t>Considerar todos os alunos que ultrapassaram o limite legal de faltas injustificadas independentemente da situação final, ou seja, quer tenham transitado/concluído, quer tenham ficado retidos/abandonado</t>
        </r>
      </text>
    </comment>
    <comment ref="C145" authorId="0">
      <text>
        <r>
          <rPr>
            <b/>
            <sz val="9"/>
            <color indexed="81"/>
            <rFont val="Tahoma"/>
            <family val="2"/>
          </rPr>
          <t>Incluir todos os alunos inscritos excepto os transferidos para fora da UO</t>
        </r>
        <r>
          <rPr>
            <sz val="9"/>
            <color indexed="81"/>
            <rFont val="Tahoma"/>
            <family val="2"/>
          </rPr>
          <t xml:space="preserve">
</t>
        </r>
      </text>
    </comment>
    <comment ref="D145" authorId="1">
      <text>
        <r>
          <rPr>
            <b/>
            <sz val="8"/>
            <color indexed="81"/>
            <rFont val="Arial"/>
            <family val="2"/>
          </rPr>
          <t>Não considerar os alunos retidos por excesso de faltas injustificadas</t>
        </r>
      </text>
    </comment>
    <comment ref="F145" authorId="1">
      <text>
        <r>
          <rPr>
            <b/>
            <sz val="8"/>
            <color indexed="81"/>
            <rFont val="Arial"/>
            <family val="2"/>
          </rPr>
          <t>Considerar os alunos que ficaram retidos por excesso de faltas (REF), anularam a matrícula (AM), excluíram por excesso de faltas (EF) e os que, apesar de inscritos, por motivo desconhecido / não comprovado, nunca compareceram às aulas (Abandono) - incluir alunos com idade superior a 18 anos.</t>
        </r>
      </text>
    </comment>
    <comment ref="L145" authorId="1">
      <text>
        <r>
          <rPr>
            <b/>
            <sz val="8"/>
            <color indexed="81"/>
            <rFont val="Arial"/>
            <family val="2"/>
          </rPr>
          <t>Considerar todos os alunos que ultrapassaram o limite legal de faltas injustificadas independentemente da situação final, ou seja, quer tenham transitado/concluído, quer tenham ficado retidos/abandonado</t>
        </r>
      </text>
    </comment>
  </commentList>
</comments>
</file>

<file path=xl/comments2.xml><?xml version="1.0" encoding="utf-8"?>
<comments xmlns="http://schemas.openxmlformats.org/spreadsheetml/2006/main">
  <authors>
    <author>pandre</author>
  </authors>
  <commentList>
    <comment ref="C7" authorId="0">
      <text>
        <r>
          <rPr>
            <b/>
            <sz val="9"/>
            <color indexed="81"/>
            <rFont val="Arial"/>
            <family val="2"/>
          </rPr>
          <t>Contabilizar todos os alunos inscritos (excepto os transferidos) em todos os ciclos, 1.º, 2.º e 3.º ciclos do ensino básico e ensino secundário.
Ficam excluídas as crianças que frequentam o pré-escolar e os jovens e adultos que frequentam o ensino de adultos, EFAS, recorrente, módulos capitalizáveis, CQEP.</t>
        </r>
      </text>
    </comment>
  </commentList>
</comments>
</file>

<file path=xl/comments3.xml><?xml version="1.0" encoding="utf-8"?>
<comments xmlns="http://schemas.openxmlformats.org/spreadsheetml/2006/main">
  <authors>
    <author>Paulo</author>
    <author>pandre</author>
  </authors>
  <commentList>
    <comment ref="H11" authorId="0">
      <text>
        <r>
          <rPr>
            <b/>
            <sz val="9"/>
            <color indexed="81"/>
            <rFont val="Tahoma"/>
            <family val="2"/>
          </rPr>
          <t xml:space="preserve"> 
</t>
        </r>
        <r>
          <rPr>
            <sz val="9"/>
            <color indexed="81"/>
            <rFont val="Tahoma"/>
            <family val="2"/>
          </rPr>
          <t>Taxa de Sucesso = (níveis5 + níveis4 + níveis3)/( níveis5 + níveis4 + níveis3 + níveis2 + níveis1 )</t>
        </r>
        <r>
          <rPr>
            <b/>
            <sz val="9"/>
            <color indexed="81"/>
            <rFont val="Tahoma"/>
            <family val="2"/>
          </rPr>
          <t xml:space="preserve">
</t>
        </r>
      </text>
    </comment>
    <comment ref="I11" authorId="1">
      <text>
        <r>
          <rPr>
            <sz val="8"/>
            <color indexed="81"/>
            <rFont val="Tahoma"/>
            <family val="2"/>
          </rPr>
          <t xml:space="preserve">
Taxa de sucesso = (N.º total de alunos que a nível nacional obtiveram níveis 5, 4 e 3)/(N.º total de alunos que a nível nacional realizaram a prova)</t>
        </r>
      </text>
    </comment>
    <comment ref="J11" authorId="0">
      <text>
        <r>
          <rPr>
            <sz val="9"/>
            <color indexed="81"/>
            <rFont val="Tahoma"/>
            <family val="2"/>
          </rPr>
          <t xml:space="preserve">
Distância da taxa de sucesso para o valor nacional  = (Taxa de sucesso no agrup.) - (Taxa de sucesso a nível nacional)</t>
        </r>
      </text>
    </comment>
    <comment ref="K11" authorId="0">
      <text>
        <r>
          <rPr>
            <sz val="9"/>
            <color indexed="81"/>
            <rFont val="Tahoma"/>
            <family val="2"/>
          </rPr>
          <t xml:space="preserve">
Classificação média = [(n.º níveis 5) x 5+(n.º níveis 4) x 4+(n.º níveis 3) x 3+(n.º níveis 2) x 2+(n.º níveis 1) x 1] / [(n.º níveis 5)+(n.º níveis 4)+(n.º níveis 3)+(n.º níveis 2)+(n.º níveis 1)]</t>
        </r>
      </text>
    </comment>
    <comment ref="L11" authorId="1">
      <text>
        <r>
          <rPr>
            <sz val="8"/>
            <color indexed="81"/>
            <rFont val="Tahoma"/>
            <family val="2"/>
          </rPr>
          <t xml:space="preserve">
Classificação média: Calcula-se como no caso do agrupamento utilizando o n.º total de alunos que a nível nacional obtiveram cada um dos níveis (de 5 a 1) </t>
        </r>
      </text>
    </comment>
    <comment ref="M11" authorId="0">
      <text>
        <r>
          <rPr>
            <sz val="9"/>
            <color indexed="81"/>
            <rFont val="Tahoma"/>
            <family val="2"/>
          </rPr>
          <t xml:space="preserve">
Distância da classificação média para o valor nacional  = (Class. média no agrup. ) - (Class. média a nível nacional)</t>
        </r>
      </text>
    </comment>
    <comment ref="I12" authorId="0">
      <text>
        <r>
          <rPr>
            <sz val="9"/>
            <color indexed="81"/>
            <rFont val="Tahoma"/>
            <family val="2"/>
          </rPr>
          <t xml:space="preserve">
Valor a ser fornecido pela DGE</t>
        </r>
      </text>
    </comment>
    <comment ref="L12" authorId="0">
      <text>
        <r>
          <rPr>
            <sz val="9"/>
            <color indexed="81"/>
            <rFont val="Tahoma"/>
            <family val="2"/>
          </rPr>
          <t xml:space="preserve">
Valor a ser fornecido pela DGE</t>
        </r>
      </text>
    </comment>
    <comment ref="F14" authorId="0">
      <text>
        <r>
          <rPr>
            <sz val="9"/>
            <color indexed="81"/>
            <rFont val="Tahoma"/>
            <family val="2"/>
          </rPr>
          <t xml:space="preserve">
Média dos últimos 5 anos letivos</t>
        </r>
      </text>
    </comment>
    <comment ref="H14" authorId="1">
      <text>
        <r>
          <rPr>
            <sz val="8"/>
            <color indexed="81"/>
            <rFont val="Tahoma"/>
            <family val="2"/>
          </rPr>
          <t xml:space="preserve">
a alcançar em 2016/17</t>
        </r>
      </text>
    </comment>
    <comment ref="H21" authorId="0">
      <text>
        <r>
          <rPr>
            <b/>
            <sz val="9"/>
            <color indexed="81"/>
            <rFont val="Tahoma"/>
            <family val="2"/>
          </rPr>
          <t xml:space="preserve"> 
</t>
        </r>
        <r>
          <rPr>
            <sz val="9"/>
            <color indexed="81"/>
            <rFont val="Tahoma"/>
            <family val="2"/>
          </rPr>
          <t>Taxa de Sucesso = (níveis5 + níveis4 + níveis3)/( níveis5 + níveis4 + níveis3 + níveis2 + níveis1 )</t>
        </r>
        <r>
          <rPr>
            <b/>
            <sz val="9"/>
            <color indexed="81"/>
            <rFont val="Tahoma"/>
            <family val="2"/>
          </rPr>
          <t xml:space="preserve">
</t>
        </r>
      </text>
    </comment>
    <comment ref="I21" authorId="1">
      <text>
        <r>
          <rPr>
            <sz val="8"/>
            <color indexed="81"/>
            <rFont val="Tahoma"/>
            <family val="2"/>
          </rPr>
          <t xml:space="preserve">
Taxa de sucesso = (N.º total de alunos que a nível nacional obtiveram níveis 5, 4 e 3)/(N.º total de alunos que a nível nacional realizaram a prova)</t>
        </r>
      </text>
    </comment>
    <comment ref="J21" authorId="0">
      <text>
        <r>
          <rPr>
            <sz val="9"/>
            <color indexed="81"/>
            <rFont val="Tahoma"/>
            <family val="2"/>
          </rPr>
          <t xml:space="preserve">
Distância da taxa de sucesso para o valor nacional  = (Taxa de sucesso no agrup.) - (Taxa de sucesso a nível nacional)</t>
        </r>
      </text>
    </comment>
    <comment ref="K21" authorId="0">
      <text>
        <r>
          <rPr>
            <sz val="9"/>
            <color indexed="81"/>
            <rFont val="Tahoma"/>
            <family val="2"/>
          </rPr>
          <t xml:space="preserve">
Classificação média = [(n.º níveis 5) x 5+(n.º níveis 4) x 4+(n.º níveis 3) x 3+(n.º níveis 2) x 2+(n.º níveis 1) x 1] / [(n.º níveis 5)+(n.º níveis 4)+(n.º níveis 3)+(n.º níveis 2)+(n.º níveis 1)]</t>
        </r>
      </text>
    </comment>
    <comment ref="L21" authorId="1">
      <text>
        <r>
          <rPr>
            <sz val="8"/>
            <color indexed="81"/>
            <rFont val="Tahoma"/>
            <family val="2"/>
          </rPr>
          <t xml:space="preserve">
Classificação média: Calcula-se como no caso do agrupamento utilizando o n.º total de alunos que a nível nacional obtiveram cada um dos níveis (de 5 a 1) </t>
        </r>
      </text>
    </comment>
    <comment ref="M21" authorId="0">
      <text>
        <r>
          <rPr>
            <sz val="9"/>
            <color indexed="81"/>
            <rFont val="Tahoma"/>
            <family val="2"/>
          </rPr>
          <t xml:space="preserve">
Distância da classificação média para o valor nacional  = (Class. média no agrup. ) - (Class. média a nível nacional)</t>
        </r>
      </text>
    </comment>
    <comment ref="I22" authorId="0">
      <text>
        <r>
          <rPr>
            <sz val="9"/>
            <color indexed="81"/>
            <rFont val="Tahoma"/>
            <family val="2"/>
          </rPr>
          <t xml:space="preserve">
Valor a ser fornecido pela DGE</t>
        </r>
      </text>
    </comment>
    <comment ref="L22" authorId="0">
      <text>
        <r>
          <rPr>
            <sz val="9"/>
            <color indexed="81"/>
            <rFont val="Tahoma"/>
            <family val="2"/>
          </rPr>
          <t xml:space="preserve">
Valor a ser fornecido pela DGE</t>
        </r>
      </text>
    </comment>
    <comment ref="F24" authorId="0">
      <text>
        <r>
          <rPr>
            <sz val="9"/>
            <color indexed="81"/>
            <rFont val="Tahoma"/>
            <family val="2"/>
          </rPr>
          <t xml:space="preserve">
Média dos últimos 5 anos letivos</t>
        </r>
      </text>
    </comment>
    <comment ref="H24" authorId="1">
      <text>
        <r>
          <rPr>
            <sz val="8"/>
            <color indexed="81"/>
            <rFont val="Tahoma"/>
            <family val="2"/>
          </rPr>
          <t xml:space="preserve">
a alcançar em 2016/17</t>
        </r>
      </text>
    </comment>
    <comment ref="C31" authorId="1">
      <text>
        <r>
          <rPr>
            <sz val="8"/>
            <color indexed="81"/>
            <rFont val="Tahoma"/>
            <family val="2"/>
          </rPr>
          <t xml:space="preserve">
&gt;= 10 valores (95 pontos)</t>
        </r>
      </text>
    </comment>
    <comment ref="D31" authorId="1">
      <text>
        <r>
          <rPr>
            <sz val="8"/>
            <color indexed="81"/>
            <rFont val="Tahoma"/>
            <family val="2"/>
          </rPr>
          <t xml:space="preserve">
&lt; 10 valores (95 pontos)</t>
        </r>
      </text>
    </comment>
    <comment ref="E31" authorId="0">
      <text>
        <r>
          <rPr>
            <b/>
            <sz val="9"/>
            <color indexed="81"/>
            <rFont val="Tahoma"/>
            <family val="2"/>
          </rPr>
          <t xml:space="preserve"> 
</t>
        </r>
        <r>
          <rPr>
            <sz val="9"/>
            <color indexed="81"/>
            <rFont val="Tahoma"/>
            <family val="2"/>
          </rPr>
          <t>Taxa de Sucesso = (n.º de alunos com classificação positiva)/(n.º de alunos que realizaram a prova)</t>
        </r>
        <r>
          <rPr>
            <b/>
            <sz val="9"/>
            <color indexed="81"/>
            <rFont val="Tahoma"/>
            <family val="2"/>
          </rPr>
          <t xml:space="preserve">
</t>
        </r>
      </text>
    </comment>
    <comment ref="F31" authorId="1">
      <text>
        <r>
          <rPr>
            <sz val="8"/>
            <color indexed="81"/>
            <rFont val="Tahoma"/>
            <family val="2"/>
          </rPr>
          <t xml:space="preserve">
Taxa de sucesso = (N.º total de alunos que a nível nacional obtiveram classificação positiva)/(N.º total de alunos que a nível nacional realizaram a prova)</t>
        </r>
      </text>
    </comment>
    <comment ref="G31" authorId="0">
      <text>
        <r>
          <rPr>
            <sz val="9"/>
            <color indexed="81"/>
            <rFont val="Tahoma"/>
            <family val="2"/>
          </rPr>
          <t xml:space="preserve">
Distância da taxa de sucesso para o valor nacional  = (Taxa de sucesso no agrup.) - (Taxa de sucesso a nível nacional)</t>
        </r>
      </text>
    </comment>
    <comment ref="H31" authorId="0">
      <text>
        <r>
          <rPr>
            <sz val="9"/>
            <color indexed="81"/>
            <rFont val="Tahoma"/>
            <family val="2"/>
          </rPr>
          <t xml:space="preserve">
Classificação média = média(classificação alcançada por cada aluno)</t>
        </r>
      </text>
    </comment>
    <comment ref="I31" authorId="1">
      <text>
        <r>
          <rPr>
            <sz val="8"/>
            <color indexed="81"/>
            <rFont val="Tahoma"/>
            <family val="2"/>
          </rPr>
          <t xml:space="preserve">
Classificação média: Calcula-se como no caso do agrupamento utilizando o n.º total de alunos que a nível nacional realizaram a prova
</t>
        </r>
      </text>
    </comment>
    <comment ref="J31" authorId="0">
      <text>
        <r>
          <rPr>
            <sz val="9"/>
            <color indexed="81"/>
            <rFont val="Tahoma"/>
            <family val="2"/>
          </rPr>
          <t xml:space="preserve">
Distância da classificação média para o valor nacional  = (Class. média no agrup. ) - (Class. média a nível nacional)</t>
        </r>
      </text>
    </comment>
    <comment ref="F32" authorId="0">
      <text>
        <r>
          <rPr>
            <sz val="9"/>
            <color indexed="81"/>
            <rFont val="Tahoma"/>
            <family val="2"/>
          </rPr>
          <t xml:space="preserve">
Valor a ser fornecido pela DGE</t>
        </r>
      </text>
    </comment>
    <comment ref="I32" authorId="0">
      <text>
        <r>
          <rPr>
            <sz val="9"/>
            <color indexed="81"/>
            <rFont val="Tahoma"/>
            <family val="2"/>
          </rPr>
          <t xml:space="preserve">
Valor a ser fornecido pela DGE</t>
        </r>
      </text>
    </comment>
    <comment ref="F34" authorId="0">
      <text>
        <r>
          <rPr>
            <sz val="9"/>
            <color indexed="81"/>
            <rFont val="Tahoma"/>
            <family val="2"/>
          </rPr>
          <t xml:space="preserve">
Média dos últimos 5 anos letivos</t>
        </r>
      </text>
    </comment>
    <comment ref="H34" authorId="1">
      <text>
        <r>
          <rPr>
            <sz val="8"/>
            <color indexed="81"/>
            <rFont val="Tahoma"/>
            <family val="2"/>
          </rPr>
          <t xml:space="preserve">
a alcançar em 2016/17</t>
        </r>
      </text>
    </comment>
    <comment ref="C41" authorId="1">
      <text>
        <r>
          <rPr>
            <sz val="8"/>
            <color indexed="81"/>
            <rFont val="Tahoma"/>
            <family val="2"/>
          </rPr>
          <t xml:space="preserve">
&gt;= 10 valores (95 pontos)</t>
        </r>
      </text>
    </comment>
    <comment ref="D41" authorId="1">
      <text>
        <r>
          <rPr>
            <sz val="8"/>
            <color indexed="81"/>
            <rFont val="Tahoma"/>
            <family val="2"/>
          </rPr>
          <t xml:space="preserve">
&lt; 10 valores (95 pontos)</t>
        </r>
      </text>
    </comment>
    <comment ref="E41" authorId="0">
      <text>
        <r>
          <rPr>
            <b/>
            <sz val="9"/>
            <color indexed="81"/>
            <rFont val="Tahoma"/>
            <family val="2"/>
          </rPr>
          <t xml:space="preserve"> 
</t>
        </r>
        <r>
          <rPr>
            <sz val="9"/>
            <color indexed="81"/>
            <rFont val="Tahoma"/>
            <family val="2"/>
          </rPr>
          <t>Taxa de Sucesso = (n.º de alunos com classificação positiva)/(n.º de alunos que realizaram a prova)</t>
        </r>
        <r>
          <rPr>
            <b/>
            <sz val="9"/>
            <color indexed="81"/>
            <rFont val="Tahoma"/>
            <family val="2"/>
          </rPr>
          <t xml:space="preserve">
</t>
        </r>
      </text>
    </comment>
    <comment ref="F41" authorId="1">
      <text>
        <r>
          <rPr>
            <sz val="8"/>
            <color indexed="81"/>
            <rFont val="Tahoma"/>
            <family val="2"/>
          </rPr>
          <t xml:space="preserve">
Taxa de sucesso = (N.º total de alunos que a nível nacional obtiveram classificação positiva)/(N.º total de alunos que a nível nacional realizaram a prova)</t>
        </r>
      </text>
    </comment>
    <comment ref="G41" authorId="0">
      <text>
        <r>
          <rPr>
            <sz val="9"/>
            <color indexed="81"/>
            <rFont val="Tahoma"/>
            <family val="2"/>
          </rPr>
          <t xml:space="preserve">
Distância da taxa de sucesso para o valor nacional  = (Taxa de sucesso no agrup.) - (Taxa de sucesso a nível nacional)</t>
        </r>
      </text>
    </comment>
    <comment ref="H41" authorId="0">
      <text>
        <r>
          <rPr>
            <sz val="9"/>
            <color indexed="81"/>
            <rFont val="Tahoma"/>
            <family val="2"/>
          </rPr>
          <t xml:space="preserve">
Classificação média = média(classificação alcançada por cada aluno)</t>
        </r>
      </text>
    </comment>
    <comment ref="I41" authorId="1">
      <text>
        <r>
          <rPr>
            <sz val="8"/>
            <color indexed="81"/>
            <rFont val="Tahoma"/>
            <family val="2"/>
          </rPr>
          <t xml:space="preserve">
Classificação média: Calcula-se como no caso do agrupamento utilizando o n.º total de alunos que a nível nacional realizaram a prova
</t>
        </r>
      </text>
    </comment>
    <comment ref="J41" authorId="0">
      <text>
        <r>
          <rPr>
            <sz val="9"/>
            <color indexed="81"/>
            <rFont val="Tahoma"/>
            <family val="2"/>
          </rPr>
          <t xml:space="preserve">
Distância da classificação média para o valor nacional  = (Class. média no agrup. ) - (Class. média a nível nacional)</t>
        </r>
      </text>
    </comment>
    <comment ref="F42" authorId="0">
      <text>
        <r>
          <rPr>
            <sz val="9"/>
            <color indexed="81"/>
            <rFont val="Tahoma"/>
            <family val="2"/>
          </rPr>
          <t xml:space="preserve">
Valor a ser fornecido pela DGE</t>
        </r>
      </text>
    </comment>
    <comment ref="I42" authorId="0">
      <text>
        <r>
          <rPr>
            <sz val="9"/>
            <color indexed="81"/>
            <rFont val="Tahoma"/>
            <family val="2"/>
          </rPr>
          <t xml:space="preserve">
Valor a ser fornecido pela DGE</t>
        </r>
      </text>
    </comment>
    <comment ref="F44" authorId="0">
      <text>
        <r>
          <rPr>
            <sz val="9"/>
            <color indexed="81"/>
            <rFont val="Tahoma"/>
            <family val="2"/>
          </rPr>
          <t xml:space="preserve">
Média dos últimos 5 anos letivos</t>
        </r>
      </text>
    </comment>
    <comment ref="H44" authorId="1">
      <text>
        <r>
          <rPr>
            <sz val="8"/>
            <color indexed="81"/>
            <rFont val="Tahoma"/>
            <family val="2"/>
          </rPr>
          <t xml:space="preserve">
a alcançar em 2016/17</t>
        </r>
      </text>
    </comment>
    <comment ref="E54" authorId="0">
      <text>
        <r>
          <rPr>
            <sz val="9"/>
            <color indexed="81"/>
            <rFont val="Tahoma"/>
            <family val="2"/>
          </rPr>
          <t xml:space="preserve">
Taxa de insucesso escolar = (N.º total de alunos retidos) / (N.º total de alunos inscritos no 1.º ciclo do EB Regular)</t>
        </r>
      </text>
    </comment>
    <comment ref="H54" authorId="0">
      <text>
        <r>
          <rPr>
            <sz val="9"/>
            <color indexed="81"/>
            <rFont val="Tahoma"/>
            <family val="2"/>
          </rPr>
          <t xml:space="preserve">
Percentagem de alunos com class. positiva a todas as disciplinas = (N.º de alunos com classificação positiva a todas as disciplinas) / (N.º total de alunos avaliados no final do 3.º período)
</t>
        </r>
      </text>
    </comment>
    <comment ref="F57" authorId="0">
      <text>
        <r>
          <rPr>
            <sz val="9"/>
            <color indexed="81"/>
            <rFont val="Tahoma"/>
            <family val="2"/>
          </rPr>
          <t xml:space="preserve">
Média dos últimos 5 anos letivos</t>
        </r>
      </text>
    </comment>
    <comment ref="H57" authorId="1">
      <text>
        <r>
          <rPr>
            <sz val="8"/>
            <color indexed="81"/>
            <rFont val="Tahoma"/>
            <family val="2"/>
          </rPr>
          <t xml:space="preserve">
a alcançar em 2016/17</t>
        </r>
      </text>
    </comment>
    <comment ref="E63" authorId="0">
      <text>
        <r>
          <rPr>
            <sz val="9"/>
            <color indexed="81"/>
            <rFont val="Tahoma"/>
            <family val="2"/>
          </rPr>
          <t xml:space="preserve">
Taxa de insucesso escolar = (N.º total de alunos retidos) / (N.º total de alunos inscritos no 2.º ciclo do EB Regular)</t>
        </r>
      </text>
    </comment>
    <comment ref="H63" authorId="0">
      <text>
        <r>
          <rPr>
            <sz val="9"/>
            <color indexed="81"/>
            <rFont val="Tahoma"/>
            <family val="2"/>
          </rPr>
          <t xml:space="preserve">
Percentagem de alunos com class. positiva a todas as disciplinas = (N.º de alunos com classificação positiva a todas as disciplinas) / (N.º total de alunos avaliados no final do 3.º período)
</t>
        </r>
      </text>
    </comment>
    <comment ref="F66" authorId="0">
      <text>
        <r>
          <rPr>
            <sz val="9"/>
            <color indexed="81"/>
            <rFont val="Tahoma"/>
            <family val="2"/>
          </rPr>
          <t xml:space="preserve">
Média dos últimos 5 anos letivos</t>
        </r>
      </text>
    </comment>
    <comment ref="H66" authorId="1">
      <text>
        <r>
          <rPr>
            <sz val="8"/>
            <color indexed="81"/>
            <rFont val="Tahoma"/>
            <family val="2"/>
          </rPr>
          <t xml:space="preserve">
a alcançar em 2016/17</t>
        </r>
      </text>
    </comment>
    <comment ref="E72" authorId="0">
      <text>
        <r>
          <rPr>
            <sz val="9"/>
            <color indexed="81"/>
            <rFont val="Tahoma"/>
            <family val="2"/>
          </rPr>
          <t xml:space="preserve">
Taxa de insucesso escolar = (N.º total de alunos retidos) / (N.º total de alunos inscritos no 3.º ciclo do EB Regular)</t>
        </r>
      </text>
    </comment>
    <comment ref="H72" authorId="0">
      <text>
        <r>
          <rPr>
            <sz val="9"/>
            <color indexed="81"/>
            <rFont val="Tahoma"/>
            <family val="2"/>
          </rPr>
          <t xml:space="preserve">
Percentagem de alunos com class. positiva a todas as disciplinas = (N.º de alunos com classificação positiva a todas as disciplinas) / (N.º total de alunos avaliados no final do 3.º período)
</t>
        </r>
      </text>
    </comment>
    <comment ref="F75" authorId="0">
      <text>
        <r>
          <rPr>
            <sz val="9"/>
            <color indexed="81"/>
            <rFont val="Tahoma"/>
            <family val="2"/>
          </rPr>
          <t xml:space="preserve">
Média dos últimos 5 anos letivos</t>
        </r>
      </text>
    </comment>
    <comment ref="H75" authorId="1">
      <text>
        <r>
          <rPr>
            <sz val="8"/>
            <color indexed="81"/>
            <rFont val="Tahoma"/>
            <family val="2"/>
          </rPr>
          <t xml:space="preserve">
a alcançar em 2016/17</t>
        </r>
      </text>
    </comment>
    <comment ref="E81" authorId="0">
      <text>
        <r>
          <rPr>
            <sz val="9"/>
            <color indexed="81"/>
            <rFont val="Tahoma"/>
            <family val="2"/>
          </rPr>
          <t xml:space="preserve">
Taxa de insucesso escolar = (N.º total de alunos retidos) / (N.º total de alunos inscritos no Ens. Secundário)</t>
        </r>
      </text>
    </comment>
    <comment ref="H81" authorId="0">
      <text>
        <r>
          <rPr>
            <sz val="9"/>
            <color indexed="81"/>
            <rFont val="Tahoma"/>
            <family val="2"/>
          </rPr>
          <t xml:space="preserve">
Percentagem de alunos com class. positiva a todas as disciplinas = (N.º de alunos com classificação positiva a todas as disciplinas) / (N.º total de alunos avaliados no final do 3.º período)
</t>
        </r>
      </text>
    </comment>
    <comment ref="F84" authorId="0">
      <text>
        <r>
          <rPr>
            <sz val="9"/>
            <color indexed="81"/>
            <rFont val="Tahoma"/>
            <family val="2"/>
          </rPr>
          <t xml:space="preserve">
Média dos últimos 5 anos letivos</t>
        </r>
      </text>
    </comment>
    <comment ref="H84" authorId="1">
      <text>
        <r>
          <rPr>
            <sz val="8"/>
            <color indexed="81"/>
            <rFont val="Tahoma"/>
            <family val="2"/>
          </rPr>
          <t xml:space="preserve">
a alcançar em 2016/17</t>
        </r>
      </text>
    </comment>
    <comment ref="H94" authorId="0">
      <text>
        <r>
          <rPr>
            <sz val="9"/>
            <color indexed="81"/>
            <rFont val="Tahoma"/>
            <family val="2"/>
          </rPr>
          <t xml:space="preserve">
TIPPE = IPPE / (N.º total de alunos inscritos)</t>
        </r>
      </text>
    </comment>
    <comment ref="G95" authorId="0">
      <text>
        <r>
          <rPr>
            <sz val="9"/>
            <color indexed="81"/>
            <rFont val="Tahoma"/>
            <family val="2"/>
          </rPr>
          <t xml:space="preserve">
IPPE = EF + AM + A</t>
        </r>
      </text>
    </comment>
    <comment ref="F98" authorId="0">
      <text>
        <r>
          <rPr>
            <sz val="9"/>
            <color indexed="81"/>
            <rFont val="Tahoma"/>
            <family val="2"/>
          </rPr>
          <t xml:space="preserve">
Média dos últimos 5 anos letivos</t>
        </r>
      </text>
    </comment>
    <comment ref="H98" authorId="1">
      <text>
        <r>
          <rPr>
            <sz val="8"/>
            <color indexed="81"/>
            <rFont val="Tahoma"/>
            <family val="2"/>
          </rPr>
          <t xml:space="preserve">
a alcançar em 2016/17</t>
        </r>
      </text>
    </comment>
    <comment ref="H103" authorId="0">
      <text>
        <r>
          <rPr>
            <sz val="9"/>
            <color indexed="81"/>
            <rFont val="Tahoma"/>
            <family val="2"/>
          </rPr>
          <t xml:space="preserve">
TIPPE = IPPE / (N.º total de alunos inscritos)</t>
        </r>
      </text>
    </comment>
    <comment ref="G104" authorId="0">
      <text>
        <r>
          <rPr>
            <sz val="9"/>
            <color indexed="81"/>
            <rFont val="Tahoma"/>
            <family val="2"/>
          </rPr>
          <t xml:space="preserve">
IPPE = EF + AM + A</t>
        </r>
      </text>
    </comment>
    <comment ref="F107" authorId="0">
      <text>
        <r>
          <rPr>
            <sz val="9"/>
            <color indexed="81"/>
            <rFont val="Tahoma"/>
            <family val="2"/>
          </rPr>
          <t xml:space="preserve">
Média dos últimos 5 anos letivos</t>
        </r>
      </text>
    </comment>
    <comment ref="H107" authorId="1">
      <text>
        <r>
          <rPr>
            <sz val="8"/>
            <color indexed="81"/>
            <rFont val="Tahoma"/>
            <family val="2"/>
          </rPr>
          <t xml:space="preserve">
a alcançar em 2016/17</t>
        </r>
      </text>
    </comment>
    <comment ref="H112" authorId="0">
      <text>
        <r>
          <rPr>
            <sz val="9"/>
            <color indexed="81"/>
            <rFont val="Tahoma"/>
            <family val="2"/>
          </rPr>
          <t xml:space="preserve">
TIPPE = IPPE / (N.º total de alunos inscritos)</t>
        </r>
      </text>
    </comment>
    <comment ref="G113" authorId="0">
      <text>
        <r>
          <rPr>
            <sz val="9"/>
            <color indexed="81"/>
            <rFont val="Tahoma"/>
            <family val="2"/>
          </rPr>
          <t xml:space="preserve">
IPPE = EF + AM + A</t>
        </r>
      </text>
    </comment>
    <comment ref="F116" authorId="0">
      <text>
        <r>
          <rPr>
            <sz val="9"/>
            <color indexed="81"/>
            <rFont val="Tahoma"/>
            <family val="2"/>
          </rPr>
          <t xml:space="preserve">
Média dos últimos 5 anos letivos</t>
        </r>
      </text>
    </comment>
    <comment ref="H116" authorId="1">
      <text>
        <r>
          <rPr>
            <sz val="8"/>
            <color indexed="81"/>
            <rFont val="Tahoma"/>
            <family val="2"/>
          </rPr>
          <t xml:space="preserve">
a alcançar em 2016/17</t>
        </r>
      </text>
    </comment>
    <comment ref="F124" authorId="0">
      <text>
        <r>
          <rPr>
            <sz val="9"/>
            <color indexed="81"/>
            <rFont val="Tahoma"/>
            <family val="2"/>
          </rPr>
          <t xml:space="preserve">
MD = MC + MDS</t>
        </r>
      </text>
    </comment>
    <comment ref="G124" authorId="0">
      <text>
        <r>
          <rPr>
            <sz val="9"/>
            <color indexed="81"/>
            <rFont val="Tahoma"/>
            <family val="2"/>
          </rPr>
          <t xml:space="preserve">
MDA = MD / (N.º total de alunos Inscritos)</t>
        </r>
      </text>
    </comment>
    <comment ref="F127" authorId="0">
      <text>
        <r>
          <rPr>
            <sz val="9"/>
            <color indexed="81"/>
            <rFont val="Tahoma"/>
            <family val="2"/>
          </rPr>
          <t xml:space="preserve">
Média dos últimos 5 anos letivos</t>
        </r>
      </text>
    </comment>
    <comment ref="H127" authorId="1">
      <text>
        <r>
          <rPr>
            <sz val="8"/>
            <color indexed="81"/>
            <rFont val="Tahoma"/>
            <family val="2"/>
          </rPr>
          <t xml:space="preserve">
a alcançar em 2016/17</t>
        </r>
      </text>
    </comment>
  </commentList>
</comments>
</file>

<file path=xl/sharedStrings.xml><?xml version="1.0" encoding="utf-8"?>
<sst xmlns="http://schemas.openxmlformats.org/spreadsheetml/2006/main" count="1539" uniqueCount="417">
  <si>
    <t>Ano de escolaridade</t>
  </si>
  <si>
    <t>5º ano</t>
  </si>
  <si>
    <t>6º ano</t>
  </si>
  <si>
    <t>7º ano</t>
  </si>
  <si>
    <t>8º ano</t>
  </si>
  <si>
    <t>9º ano</t>
  </si>
  <si>
    <t>1º ano</t>
  </si>
  <si>
    <t>2º ano</t>
  </si>
  <si>
    <t>3º ano</t>
  </si>
  <si>
    <t>4º ano</t>
  </si>
  <si>
    <t>Nº total de alunos avaliados</t>
  </si>
  <si>
    <t>Nome do Agrupamento/Escola Não Agrupada:</t>
  </si>
  <si>
    <t>1.</t>
  </si>
  <si>
    <t>3.</t>
  </si>
  <si>
    <t>4.</t>
  </si>
  <si>
    <t>5.</t>
  </si>
  <si>
    <t>6.</t>
  </si>
  <si>
    <t>Início</t>
  </si>
  <si>
    <t>Seguinte</t>
  </si>
  <si>
    <t>Anterior</t>
  </si>
  <si>
    <t>Questões:</t>
  </si>
  <si>
    <t>N.º</t>
  </si>
  <si>
    <t>%</t>
  </si>
  <si>
    <t>Matemática</t>
  </si>
  <si>
    <t>Secundário</t>
  </si>
  <si>
    <t>Faltas</t>
  </si>
  <si>
    <t>CEF</t>
  </si>
  <si>
    <t>PIEF</t>
  </si>
  <si>
    <t>Cursos Profissionais</t>
  </si>
  <si>
    <t>Cursos Científico-humanísticos</t>
  </si>
  <si>
    <t>Cursos Tecnológicos</t>
  </si>
  <si>
    <t>MDS</t>
  </si>
  <si>
    <t>Português</t>
  </si>
  <si>
    <t>Insucesso, Abandono e Absentismo</t>
  </si>
  <si>
    <t>Indisciplina</t>
  </si>
  <si>
    <t>4.     Indisciplina</t>
  </si>
  <si>
    <t>Níveis Positivos</t>
  </si>
  <si>
    <t>Total de Ocorrências</t>
  </si>
  <si>
    <t>Exame Nacional</t>
  </si>
  <si>
    <t>Total de Alunos Envolvidos em Ocorrências</t>
  </si>
  <si>
    <t>Agrupamento de Escolas Miguel Torga</t>
  </si>
  <si>
    <t>4.1.  N.º de Ocorrências, n.º de alunos envolvidos, MC e MDS</t>
  </si>
  <si>
    <t>Nome do(a) diretor(a) / presidente da CAP:</t>
  </si>
  <si>
    <t>Nome da escola sede do Agrupamento:</t>
  </si>
  <si>
    <t>Morada da escola sede do Agrupamento:</t>
  </si>
  <si>
    <t>N.º de telefone:</t>
  </si>
  <si>
    <t>Endereço de e-mail:</t>
  </si>
  <si>
    <t>Nome do(a) coordenador(a) TEIP:</t>
  </si>
  <si>
    <t>Atualização de dados</t>
  </si>
  <si>
    <t>Ano Letivo</t>
  </si>
  <si>
    <t>2.1</t>
  </si>
  <si>
    <t>2.2</t>
  </si>
  <si>
    <t>Níveis 5</t>
  </si>
  <si>
    <t>Níveis 4</t>
  </si>
  <si>
    <t>Níveis 3</t>
  </si>
  <si>
    <t>Níveis 2</t>
  </si>
  <si>
    <t>Níveis 1</t>
  </si>
  <si>
    <t>N.º total de medidas(*)</t>
  </si>
  <si>
    <t>Avaliação Interna - N.º de alunos que obtiveram classificação positiva a todas as disciplinas / áreas disciplinares</t>
  </si>
  <si>
    <t>2012/2013</t>
  </si>
  <si>
    <t>2012/13</t>
  </si>
  <si>
    <t>Domínio 1 -  Sucesso Escolar na Avaliação Externa</t>
  </si>
  <si>
    <t>Taxa de sucesso</t>
  </si>
  <si>
    <t>Ano letivo</t>
  </si>
  <si>
    <t>No Agrupamento</t>
  </si>
  <si>
    <t>A nível Nacional</t>
  </si>
  <si>
    <t>Diferença entre o valor alcançado no Agrupamento e a nível Nacional</t>
  </si>
  <si>
    <t>Valor de partida</t>
  </si>
  <si>
    <t>Submeta A</t>
  </si>
  <si>
    <t>Submeta B</t>
  </si>
  <si>
    <r>
      <t xml:space="preserve">N.º total de níveis </t>
    </r>
    <r>
      <rPr>
        <b/>
        <sz val="8"/>
        <color indexed="8"/>
        <rFont val="Calibri"/>
        <family val="2"/>
      </rPr>
      <t>(1)</t>
    </r>
  </si>
  <si>
    <r>
      <t xml:space="preserve">Classificação média </t>
    </r>
    <r>
      <rPr>
        <b/>
        <sz val="8"/>
        <color indexed="8"/>
        <rFont val="Calibri"/>
        <family val="2"/>
      </rPr>
      <t>(1)</t>
    </r>
  </si>
  <si>
    <t>(1)Considerar apenas os alunos inscritos na condição de internos e que realizaram a prova na 1.ª chamada</t>
  </si>
  <si>
    <r>
      <t xml:space="preserve">N.º total de </t>
    </r>
    <r>
      <rPr>
        <b/>
        <sz val="8"/>
        <color indexed="8"/>
        <rFont val="Calibri"/>
        <family val="2"/>
      </rPr>
      <t>(1)</t>
    </r>
  </si>
  <si>
    <t>Classificações positivas</t>
  </si>
  <si>
    <t>Classificações negativas</t>
  </si>
  <si>
    <t>(1)Considerar apenas os alunos inscritos na condição de internos e que realizaram a prova para aprovação</t>
  </si>
  <si>
    <t>Domínio 2 - Sucesso Escolar na Avaliação Interna</t>
  </si>
  <si>
    <t>1.º Ciclo do Ensino Básico</t>
  </si>
  <si>
    <r>
      <t xml:space="preserve">N.º total de alunos retidos </t>
    </r>
    <r>
      <rPr>
        <b/>
        <sz val="8"/>
        <color indexed="8"/>
        <rFont val="Calibri"/>
        <family val="2"/>
      </rPr>
      <t>(2)</t>
    </r>
  </si>
  <si>
    <t>Taxa de insucesso escolar</t>
  </si>
  <si>
    <r>
      <t>N.º total de alunos avaliados no final do 3.º período</t>
    </r>
    <r>
      <rPr>
        <b/>
        <sz val="8"/>
        <color indexed="8"/>
        <rFont val="Calibri"/>
        <family val="2"/>
      </rPr>
      <t>(3)</t>
    </r>
  </si>
  <si>
    <r>
      <t xml:space="preserve">N.º de alunos com classificação positiva a todas as disciplinas </t>
    </r>
    <r>
      <rPr>
        <b/>
        <sz val="8"/>
        <color indexed="8"/>
        <rFont val="Calibri"/>
        <family val="2"/>
      </rPr>
      <t>(3)</t>
    </r>
  </si>
  <si>
    <t>Percentagem de alunos com class. positiva a todas as disciplinas</t>
  </si>
  <si>
    <t>2.º Ciclo do Ensino Básico</t>
  </si>
  <si>
    <t>3.º Ciclo do Ensino Básico</t>
  </si>
  <si>
    <t>Ensino Secundário - Cursos Científico-humanísticos</t>
  </si>
  <si>
    <r>
      <t xml:space="preserve">N.º total de alunos inscritos </t>
    </r>
    <r>
      <rPr>
        <b/>
        <sz val="8"/>
        <color indexed="8"/>
        <rFont val="Calibri"/>
        <family val="2"/>
      </rPr>
      <t>(1)</t>
    </r>
  </si>
  <si>
    <t>Domínio 3 - Interrupção precoce do percurso escolar</t>
  </si>
  <si>
    <t>Taxa de interrupção precoce do percurso escolar (TIPPE)</t>
  </si>
  <si>
    <r>
      <t xml:space="preserve">Inscritos </t>
    </r>
    <r>
      <rPr>
        <b/>
        <sz val="8"/>
        <color indexed="8"/>
        <rFont val="Calibri"/>
        <family val="2"/>
      </rPr>
      <t>(1)</t>
    </r>
  </si>
  <si>
    <t>Retidos/ Excluídos por excesso de faltas (EF)</t>
  </si>
  <si>
    <t>Anulações de Matrícula (AM)</t>
  </si>
  <si>
    <t>Que abandonaram no decurso do ano (A)</t>
  </si>
  <si>
    <t>Que interromperam precocemente o percurso escolar (IPPE)</t>
  </si>
  <si>
    <t>Ensino Secundário</t>
  </si>
  <si>
    <t>Domínio 4 - Indisciplina</t>
  </si>
  <si>
    <r>
      <t>N.º total de alunos Inscritos</t>
    </r>
    <r>
      <rPr>
        <b/>
        <sz val="8"/>
        <color indexed="8"/>
        <rFont val="Calibri"/>
        <family val="2"/>
      </rPr>
      <t xml:space="preserve"> (1)</t>
    </r>
  </si>
  <si>
    <t>N.º total de Medidas Corretivas (MC)</t>
  </si>
  <si>
    <t>N.º total de Medidas Disciplinares Sancionatórias (MDS)</t>
  </si>
  <si>
    <t>N.º total Medidas Disciplinares (MD)</t>
  </si>
  <si>
    <t>Medidas disciplinares por aluno (MDA)</t>
  </si>
  <si>
    <t>N.º de Fax:</t>
  </si>
  <si>
    <t>Localidade:</t>
  </si>
  <si>
    <t>Código Postal:</t>
  </si>
  <si>
    <t>Nome do Agrupamento / Escola não agrupada:</t>
  </si>
  <si>
    <t>Nome da(s) unidade(s) orgânica(s) com que agregou:</t>
  </si>
  <si>
    <t>Caso o Agrupamento / Escola não agrupada TEIP tenha agregado com outras unidades orgânicas, indique:</t>
  </si>
  <si>
    <t>Código DGAE:</t>
  </si>
  <si>
    <t>(do agrupamento / escola não agrupada)</t>
  </si>
  <si>
    <t>Código GEPE:</t>
  </si>
  <si>
    <t>(da escola sede do agrupamento)</t>
  </si>
  <si>
    <t>Submetas contratualizadas</t>
  </si>
  <si>
    <t>Meta contratualizada</t>
  </si>
  <si>
    <t>Valor de chegada alcançado</t>
  </si>
  <si>
    <t>Cumprimento da submeta</t>
  </si>
  <si>
    <t>Para obter sucesso neste ciclo de ensino é necessário cumprir as submetas A ou B</t>
  </si>
  <si>
    <t>Cumprimento da meta</t>
  </si>
  <si>
    <t/>
  </si>
  <si>
    <t>3º Ciclo</t>
  </si>
  <si>
    <t>2º Ciclo</t>
  </si>
  <si>
    <t>Índice</t>
  </si>
  <si>
    <t>Código GEPE</t>
  </si>
  <si>
    <t>Cursos Vocacionais</t>
  </si>
  <si>
    <t>2013/2014</t>
  </si>
  <si>
    <t>2013/14</t>
  </si>
  <si>
    <r>
      <t xml:space="preserve">3.     Avaliação Externa </t>
    </r>
    <r>
      <rPr>
        <b/>
        <sz val="9"/>
        <rFont val="Arial"/>
        <family val="2"/>
      </rPr>
      <t>(considerar apenas os resultados da 1.ª chamada dos alunos que realizaram as provas/exames na qualidade de internos e para aprovação)</t>
    </r>
  </si>
  <si>
    <t>Negativas</t>
  </si>
  <si>
    <t>Positivas</t>
  </si>
  <si>
    <t>% de alunos envolvidos em ocorrências</t>
  </si>
  <si>
    <t>N.º de ocorrências por aluno</t>
  </si>
  <si>
    <t>MD = MC + MDS</t>
  </si>
  <si>
    <t>% de MDS</t>
  </si>
  <si>
    <t>N.º de medidas disciplinares por aluno</t>
  </si>
  <si>
    <t>Melhorar pelo menos 5 p.p. face ao histórico</t>
  </si>
  <si>
    <t>Melhorar pelo menos 0,10 face ao histórico</t>
  </si>
  <si>
    <t>Melhorar pelo menos 4 p.p. face ao histórico</t>
  </si>
  <si>
    <t>Melhorar pelo menos 25% face ao histórico</t>
  </si>
  <si>
    <t>1º Ciclo</t>
  </si>
  <si>
    <t>Custo por participante</t>
  </si>
  <si>
    <t>Público-alvo</t>
  </si>
  <si>
    <t>a)</t>
  </si>
  <si>
    <t>b)</t>
  </si>
  <si>
    <t>2012/13(**)</t>
  </si>
  <si>
    <r>
      <t xml:space="preserve">&gt; … após 31 de agosto de 2012 - considerar apenas os dados do </t>
    </r>
    <r>
      <rPr>
        <b/>
        <sz val="7"/>
        <rFont val="Arial"/>
        <family val="2"/>
      </rPr>
      <t>agrupamento / escola não agrupada</t>
    </r>
    <r>
      <rPr>
        <sz val="7"/>
        <rFont val="Arial"/>
        <family val="2"/>
      </rPr>
      <t xml:space="preserve"> que aderiu ao Programa </t>
    </r>
    <r>
      <rPr>
        <b/>
        <sz val="7"/>
        <rFont val="Arial"/>
        <family val="2"/>
      </rPr>
      <t>TEIP</t>
    </r>
    <r>
      <rPr>
        <sz val="7"/>
        <rFont val="Arial"/>
        <family val="2"/>
      </rPr>
      <t xml:space="preserve"> antes da agregação</t>
    </r>
  </si>
  <si>
    <r>
      <t xml:space="preserve">&gt; … até 31 de agosto de 2012 - considerar os </t>
    </r>
    <r>
      <rPr>
        <b/>
        <sz val="7"/>
        <rFont val="Arial"/>
        <family val="2"/>
      </rPr>
      <t>dados agregados</t>
    </r>
    <r>
      <rPr>
        <sz val="7"/>
        <rFont val="Arial"/>
        <family val="2"/>
      </rPr>
      <t xml:space="preserve"> de </t>
    </r>
    <r>
      <rPr>
        <b/>
        <sz val="7"/>
        <rFont val="Arial"/>
        <family val="2"/>
      </rPr>
      <t>todas as escolas</t>
    </r>
    <r>
      <rPr>
        <sz val="7"/>
        <rFont val="Arial"/>
        <family val="2"/>
      </rPr>
      <t xml:space="preserve"> que fazem parte do novo agrupamento</t>
    </r>
  </si>
  <si>
    <t>Devem inserir os dados quantitativos referentes ao último ano letivo, 2012/13, e confirmar os dos anos anteriores (em particular os referentes ao ano letivo 2011/12).</t>
  </si>
  <si>
    <t>(2) Considerar apenas as que constam da alínea b) e seguintes do ponto 2 do Artigo 26.º da Lei n.º 51/2012, de 5 de setembro - Estatuto do Aluno e Ética Escolar</t>
  </si>
  <si>
    <r>
      <t>Nota 1 - Considerar os dados agregados de todas as escolas que compõem o atual agrupamento e</t>
    </r>
    <r>
      <rPr>
        <b/>
        <sz val="7"/>
        <color indexed="10"/>
        <rFont val="Arial"/>
        <family val="2"/>
      </rPr>
      <t xml:space="preserve"> confirmar os dos anos anteriores (em particular os referentes ao ano letivo 2012/13)</t>
    </r>
    <r>
      <rPr>
        <b/>
        <sz val="7"/>
        <rFont val="Arial"/>
        <family val="2"/>
      </rPr>
      <t>.</t>
    </r>
  </si>
  <si>
    <t>Nota 1 - Escolas que agregaram ...:</t>
  </si>
  <si>
    <t>Nota 2 - Escolas que aderiram ao Programa TEIP em data anterior ao início do ano letivo 2012/13</t>
  </si>
  <si>
    <t>Endereço de e-mail 1:</t>
  </si>
  <si>
    <t>Endereço de e-mail 2 (alternativo):</t>
  </si>
  <si>
    <t>Nome do(a) Presidente do Conselho Geral:</t>
  </si>
  <si>
    <t>2014/2015</t>
  </si>
  <si>
    <t>2014/15</t>
  </si>
  <si>
    <r>
      <t xml:space="preserve">Notas referentes aos dados de natureza quantitativa referentes ao ano letivo </t>
    </r>
    <r>
      <rPr>
        <b/>
        <sz val="8"/>
        <color indexed="10"/>
        <rFont val="Arial"/>
        <family val="2"/>
      </rPr>
      <t>2013/14</t>
    </r>
    <r>
      <rPr>
        <b/>
        <sz val="8"/>
        <rFont val="Arial"/>
        <family val="2"/>
      </rPr>
      <t xml:space="preserve"> - questões 1 a 4</t>
    </r>
  </si>
  <si>
    <r>
      <t xml:space="preserve">Notas referentes aos dados de natureza quantitativa referentes ao ano letivo </t>
    </r>
    <r>
      <rPr>
        <b/>
        <sz val="8"/>
        <color indexed="10"/>
        <rFont val="Arial"/>
        <family val="2"/>
      </rPr>
      <t>2012/13</t>
    </r>
    <r>
      <rPr>
        <b/>
        <sz val="8"/>
        <rFont val="Arial"/>
        <family val="2"/>
      </rPr>
      <t xml:space="preserve"> - questões 1 a 4</t>
    </r>
  </si>
  <si>
    <t>2013/14(**)</t>
  </si>
  <si>
    <t>2011/2012</t>
  </si>
  <si>
    <t>2011/12</t>
  </si>
  <si>
    <t>2011/12(**)</t>
  </si>
  <si>
    <t>Português - Prova 91</t>
  </si>
  <si>
    <t>Matemática - Prova 92</t>
  </si>
  <si>
    <t>Português 
Prova 239/639</t>
  </si>
  <si>
    <t>Matemática A 
 Prova 635</t>
  </si>
  <si>
    <t>História A 
Prova 623</t>
  </si>
  <si>
    <t>Desenho A 
Prova 706</t>
  </si>
  <si>
    <t>Entidade dinamizadora</t>
  </si>
  <si>
    <t>Avaliação externa</t>
  </si>
  <si>
    <t>Amadora</t>
  </si>
  <si>
    <t>214939380</t>
  </si>
  <si>
    <t>214922724</t>
  </si>
  <si>
    <t>Escola Básica 2,3 Miguel Torga, Casal de S. Brás</t>
  </si>
  <si>
    <t>Praceta Padre Álvaro Proença, Casal S. Brás</t>
  </si>
  <si>
    <t>2700-631</t>
  </si>
  <si>
    <t>João Manuel Rodrigues Pereira</t>
  </si>
  <si>
    <t>jmr.pereira59@gmail.com</t>
  </si>
  <si>
    <t>Maria Cristina Algeós</t>
  </si>
  <si>
    <t>calgeos@gmail.com</t>
  </si>
  <si>
    <t>António Maria Romeiro Carvalho</t>
  </si>
  <si>
    <t>c.scsbras@mail.telepac.pt</t>
  </si>
  <si>
    <t>ceeb23mt@mail.telepac.pt</t>
  </si>
  <si>
    <t>Ciclo</t>
  </si>
  <si>
    <t>Abandono</t>
  </si>
  <si>
    <r>
      <t>1.</t>
    </r>
    <r>
      <rPr>
        <b/>
        <sz val="7"/>
        <rFont val="Arial"/>
        <family val="2"/>
      </rPr>
      <t xml:space="preserve">      </t>
    </r>
    <r>
      <rPr>
        <b/>
        <sz val="11"/>
        <rFont val="Arial"/>
        <family val="2"/>
      </rPr>
      <t>Insucesso, Abandono e Absentismo</t>
    </r>
  </si>
  <si>
    <t>Valor de chegada previsto</t>
  </si>
  <si>
    <r>
      <rPr>
        <b/>
        <sz val="8"/>
        <rFont val="Arial"/>
        <family val="2"/>
      </rPr>
      <t>Nota:</t>
    </r>
    <r>
      <rPr>
        <sz val="8"/>
        <rFont val="Arial"/>
        <family val="2"/>
      </rPr>
      <t xml:space="preserve"> Os dados são globais (</t>
    </r>
    <r>
      <rPr>
        <b/>
        <sz val="8"/>
        <rFont val="Arial"/>
        <family val="2"/>
      </rPr>
      <t>por favor</t>
    </r>
    <r>
      <rPr>
        <sz val="8"/>
        <rFont val="Arial"/>
        <family val="2"/>
      </rPr>
      <t xml:space="preserve"> </t>
    </r>
    <r>
      <rPr>
        <b/>
        <sz val="8"/>
        <rFont val="Arial"/>
        <family val="2"/>
      </rPr>
      <t>não proceda à discriminação por estabelecimento de ensino</t>
    </r>
    <r>
      <rPr>
        <sz val="8"/>
        <rFont val="Arial"/>
        <family val="2"/>
      </rPr>
      <t>) estão agrupados por ciclo e por curso/modalidade</t>
    </r>
  </si>
  <si>
    <t>Por favor corrigir e/ou adicionar dados em falta relativos a anos letivos anteriores.</t>
  </si>
  <si>
    <t>2015/2016</t>
  </si>
  <si>
    <t>Avaliação Interna a Português e Matemática</t>
  </si>
  <si>
    <t>2015/16</t>
  </si>
  <si>
    <t>2015 / 16</t>
  </si>
  <si>
    <t>PCA</t>
  </si>
  <si>
    <r>
      <t>2011/2012</t>
    </r>
    <r>
      <rPr>
        <b/>
        <vertAlign val="superscript"/>
        <sz val="9"/>
        <rFont val="Arial"/>
        <family val="2"/>
      </rPr>
      <t>2</t>
    </r>
  </si>
  <si>
    <r>
      <t>2012/2013</t>
    </r>
    <r>
      <rPr>
        <b/>
        <vertAlign val="superscript"/>
        <sz val="9"/>
        <rFont val="Arial"/>
        <family val="2"/>
      </rPr>
      <t>2</t>
    </r>
  </si>
  <si>
    <r>
      <t>2013/2014</t>
    </r>
    <r>
      <rPr>
        <b/>
        <vertAlign val="superscript"/>
        <sz val="9"/>
        <rFont val="Arial"/>
        <family val="2"/>
      </rPr>
      <t>2</t>
    </r>
  </si>
  <si>
    <r>
      <t>2014/2015</t>
    </r>
    <r>
      <rPr>
        <b/>
        <vertAlign val="superscript"/>
        <sz val="9"/>
        <rFont val="Arial"/>
        <family val="2"/>
      </rPr>
      <t>2</t>
    </r>
  </si>
  <si>
    <t>Ensino Básico Geral</t>
  </si>
  <si>
    <t>A1</t>
  </si>
  <si>
    <t>A2</t>
  </si>
  <si>
    <t>B1</t>
  </si>
  <si>
    <t xml:space="preserve">Avaliados </t>
  </si>
  <si>
    <t>2.1 - Avaliação Interna - Português e Matemática</t>
  </si>
  <si>
    <t>2.2 - Avaliação Interna - Português Língua Não Materna</t>
  </si>
  <si>
    <t>Total</t>
  </si>
  <si>
    <t xml:space="preserve">Domínio A – Gestão de Sala de aula </t>
  </si>
  <si>
    <r>
      <rPr>
        <b/>
        <sz val="8"/>
        <rFont val="Calibri"/>
        <family val="2"/>
      </rPr>
      <t>Designação / Descrição da Ação</t>
    </r>
    <r>
      <rPr>
        <b/>
        <sz val="11"/>
        <rFont val="Calibri"/>
        <family val="2"/>
      </rPr>
      <t xml:space="preserve">
</t>
    </r>
    <r>
      <rPr>
        <b/>
        <sz val="6"/>
        <rFont val="Calibri"/>
        <family val="2"/>
      </rPr>
      <t>(máximo de 200 carateres)</t>
    </r>
  </si>
  <si>
    <t>Modalidade
(por favor, responda a ambas as alíneas)</t>
  </si>
  <si>
    <t>Custo por participante (em €)</t>
  </si>
  <si>
    <t>Data de início</t>
  </si>
  <si>
    <t>N.º de sessões previstas</t>
  </si>
  <si>
    <t>N.º total de horas previstas</t>
  </si>
  <si>
    <t>N.º de participantes da UO</t>
  </si>
  <si>
    <r>
      <t xml:space="preserve">Grupo(s) de recrutamento
</t>
    </r>
    <r>
      <rPr>
        <b/>
        <sz val="6"/>
        <rFont val="Calibri"/>
        <family val="2"/>
      </rPr>
      <t>(caso se aplique, separar os diferentes grupos por ponto-e-vírgula)</t>
    </r>
  </si>
  <si>
    <t>Que uso(s) preveem que os participantes deem aos conhecimentos adquiridos e práticas experienciadas no decurso da ação?</t>
  </si>
  <si>
    <t>Como e quando preveem monitorizar / avaliar o uso dado pelos participantes aos conhecimentos adquiridos e práticas experienciadas no decurso da ação?</t>
  </si>
  <si>
    <t>Domínio C – Monitorização e Avaliação</t>
  </si>
  <si>
    <t>PERITO EXTERNO</t>
  </si>
  <si>
    <t>b) da promoção da reflexão em torno das práticas adotadas para prevenir a indisciplina, a retenção e o abandono?</t>
  </si>
  <si>
    <t>PCA (turma de transição do 1.º para o 2.º ciclo)</t>
  </si>
  <si>
    <r>
      <t>Número de alunos</t>
    </r>
    <r>
      <rPr>
        <b/>
        <vertAlign val="superscript"/>
        <sz val="10"/>
        <rFont val="Arial"/>
        <family val="2"/>
      </rPr>
      <t>1</t>
    </r>
  </si>
  <si>
    <r>
      <t>Inscritos</t>
    </r>
    <r>
      <rPr>
        <b/>
        <vertAlign val="superscript"/>
        <sz val="10"/>
        <rFont val="Arial"/>
        <family val="2"/>
      </rPr>
      <t>3</t>
    </r>
    <r>
      <rPr>
        <b/>
        <sz val="8"/>
        <rFont val="Arial"/>
        <family val="2"/>
      </rPr>
      <t xml:space="preserve">
</t>
    </r>
    <r>
      <rPr>
        <b/>
        <sz val="6"/>
        <rFont val="Arial"/>
        <family val="2"/>
      </rPr>
      <t>(exceto os transferidos)</t>
    </r>
  </si>
  <si>
    <r>
      <t>Retidos por Insucesso</t>
    </r>
    <r>
      <rPr>
        <b/>
        <vertAlign val="superscript"/>
        <sz val="10"/>
        <rFont val="Arial"/>
        <family val="2"/>
      </rPr>
      <t>4</t>
    </r>
  </si>
  <si>
    <r>
      <t>Absentismo</t>
    </r>
    <r>
      <rPr>
        <b/>
        <vertAlign val="superscript"/>
        <sz val="10"/>
        <rFont val="Arial"/>
        <family val="2"/>
      </rPr>
      <t>6</t>
    </r>
  </si>
  <si>
    <t>… estrangeiros</t>
  </si>
  <si>
    <t>… de forma condicional</t>
  </si>
  <si>
    <r>
      <t>Outras situações</t>
    </r>
    <r>
      <rPr>
        <b/>
        <vertAlign val="superscript"/>
        <sz val="10"/>
        <rFont val="Arial"/>
        <family val="2"/>
      </rPr>
      <t>7</t>
    </r>
  </si>
  <si>
    <t>Atualização de dados - Por favor, preencher apenas os campos que carecem de alteração.</t>
  </si>
  <si>
    <t>1.2. 1.º Ciclo do Ensino Básico</t>
  </si>
  <si>
    <r>
      <t>Risco de Abandono</t>
    </r>
    <r>
      <rPr>
        <b/>
        <vertAlign val="superscript"/>
        <sz val="10"/>
        <rFont val="Arial"/>
        <family val="2"/>
      </rPr>
      <t>5</t>
    </r>
  </si>
  <si>
    <t>C1</t>
  </si>
  <si>
    <t>B2</t>
  </si>
  <si>
    <t>Que alcançaram classificação positiva no final do ano letivo</t>
  </si>
  <si>
    <t>Alunos de PLNM</t>
  </si>
  <si>
    <t>Que mudaram de nível de proficiência até final do ano letivo</t>
  </si>
  <si>
    <r>
      <t>2.3</t>
    </r>
    <r>
      <rPr>
        <b/>
        <sz val="7"/>
        <rFont val="Arial"/>
        <family val="2"/>
      </rPr>
      <t xml:space="preserve">      </t>
    </r>
    <r>
      <rPr>
        <b/>
        <sz val="11"/>
        <rFont val="Arial"/>
        <family val="2"/>
      </rPr>
      <t>Avaliação Interna - N.º de alunos que obtiveram classificação positiva a todas as disciplinas / áreas disciplinares</t>
    </r>
  </si>
  <si>
    <t>Inscritos (exceto os transferidos)</t>
  </si>
  <si>
    <t>Alunos com classificação positiva a todas as disciplinas / áreas disciplinares</t>
  </si>
  <si>
    <r>
      <rPr>
        <b/>
        <vertAlign val="superscript"/>
        <sz val="10"/>
        <rFont val="Arial"/>
        <family val="2"/>
      </rPr>
      <t>1</t>
    </r>
    <r>
      <rPr>
        <b/>
        <sz val="8"/>
        <rFont val="Arial"/>
        <family val="2"/>
      </rPr>
      <t xml:space="preserve"> </t>
    </r>
    <r>
      <rPr>
        <sz val="8"/>
        <rFont val="Arial"/>
        <family val="2"/>
      </rPr>
      <t xml:space="preserve">Não considerar os alunos de PLNM 
</t>
    </r>
    <r>
      <rPr>
        <b/>
        <vertAlign val="superscript"/>
        <sz val="10"/>
        <rFont val="Arial"/>
        <family val="2"/>
      </rPr>
      <t xml:space="preserve">2 </t>
    </r>
    <r>
      <rPr>
        <sz val="8"/>
        <rFont val="Arial"/>
        <family val="2"/>
      </rPr>
      <t xml:space="preserve">Considerar os alunos dos PCA e com NEE 
</t>
    </r>
    <r>
      <rPr>
        <b/>
        <vertAlign val="superscript"/>
        <sz val="10"/>
        <rFont val="Arial"/>
        <family val="2"/>
      </rPr>
      <t>3</t>
    </r>
    <r>
      <rPr>
        <sz val="8"/>
        <rFont val="Arial"/>
        <family val="2"/>
      </rPr>
      <t xml:space="preserve"> Considerar todos os alunos do Ensino Secundário, Cursos Científico-Humanísticos, inscritos para progressão / aprovação a Português e a Matemática A</t>
    </r>
  </si>
  <si>
    <t xml:space="preserve">Nível de proficiência linguística </t>
  </si>
  <si>
    <t>Se respondeu negativamente, por favor, indique de forma resumida as principais razões subjacentes à vossa decisão.</t>
  </si>
  <si>
    <t>2- Que papel(eis) preveem que o/a perito/a externo/a venha a desempenhar ao nível:</t>
  </si>
  <si>
    <t>2.3</t>
  </si>
  <si>
    <t>Avaliação Interna a Português Língua Não Materna (PLNM)</t>
  </si>
  <si>
    <t>Por favor, não esquecer de corrigir e/ou adicionar dados em falta relativos a anos letivos anteriores.</t>
  </si>
  <si>
    <r>
      <t xml:space="preserve">N.º total de alunos inscritos no EB Regular </t>
    </r>
    <r>
      <rPr>
        <b/>
        <sz val="8"/>
        <color indexed="8"/>
        <rFont val="Calibri"/>
        <family val="2"/>
      </rPr>
      <t>(1)</t>
    </r>
  </si>
  <si>
    <r>
      <rPr>
        <sz val="10"/>
        <color indexed="8"/>
        <rFont val="Calibri"/>
        <family val="2"/>
      </rPr>
      <t>Prova 1:</t>
    </r>
    <r>
      <rPr>
        <sz val="10"/>
        <rFont val="Arial"/>
        <family val="2"/>
      </rPr>
      <t xml:space="preserve"> </t>
    </r>
    <r>
      <rPr>
        <b/>
        <sz val="12"/>
        <color indexed="8"/>
        <rFont val="Calibri"/>
        <family val="2"/>
      </rPr>
      <t>Português - 9.º Ano (Prova 91)</t>
    </r>
  </si>
  <si>
    <r>
      <rPr>
        <sz val="10"/>
        <color indexed="8"/>
        <rFont val="Calibri"/>
        <family val="2"/>
      </rPr>
      <t>Prova 2:</t>
    </r>
    <r>
      <rPr>
        <sz val="10"/>
        <rFont val="Arial"/>
        <family val="2"/>
      </rPr>
      <t xml:space="preserve"> </t>
    </r>
    <r>
      <rPr>
        <b/>
        <sz val="12"/>
        <color indexed="8"/>
        <rFont val="Calibri"/>
        <family val="2"/>
      </rPr>
      <t>Matemática  - 9.º Ano (Prova 92)</t>
    </r>
  </si>
  <si>
    <t>Prova 3:</t>
  </si>
  <si>
    <t>Prova 4:</t>
  </si>
  <si>
    <r>
      <rPr>
        <sz val="7"/>
        <rFont val="Calibri"/>
        <family val="2"/>
        <scheme val="minor"/>
      </rPr>
      <t>(1) Incluir os NEE e os PCA e excluir os transferidos e os PIEF; Não contabilizar os alunos que não são inseridos</t>
    </r>
    <r>
      <rPr>
        <sz val="7"/>
        <color rgb="FFFF0000"/>
        <rFont val="Calibri"/>
        <family val="2"/>
        <scheme val="minor"/>
      </rPr>
      <t xml:space="preserve"> </t>
    </r>
    <r>
      <rPr>
        <sz val="7"/>
        <color theme="1"/>
        <rFont val="Calibri"/>
        <family val="2"/>
        <scheme val="minor"/>
      </rPr>
      <t>como transferidos para efeitos de exportação de dados para a MISI</t>
    </r>
    <r>
      <rPr>
        <sz val="7"/>
        <color rgb="FFFF0000"/>
        <rFont val="Calibri"/>
        <family val="2"/>
        <scheme val="minor"/>
      </rPr>
      <t xml:space="preserve"> </t>
    </r>
    <r>
      <rPr>
        <sz val="7"/>
        <rFont val="Calibri"/>
        <family val="2"/>
        <scheme val="minor"/>
      </rPr>
      <t>mas, c</t>
    </r>
    <r>
      <rPr>
        <sz val="7"/>
        <color theme="1"/>
        <rFont val="Calibri"/>
        <family val="2"/>
        <scheme val="minor"/>
      </rPr>
      <t>omprovadamente, emigraram ou estão a frequentar cursos em escolas profissionais com equivalência ao ciclo de estudos em que estavam inscritos.</t>
    </r>
  </si>
  <si>
    <t>(2) Incluir os NEE e os PCA e excluir as retenções por excesso de faltas
(3) Incluir os NEE, os PCA e os PIEF</t>
  </si>
  <si>
    <t>(1) Incluir os NEE e os PCA e excluir os transferidos, os CEF, os Vocacionais e os PIEF; Não contabilizar os alunos que não são inseridos como transferidos para efeitos de exportação de dados para a MISI mas, comprovadamente, emigraram ou estão a frequentar cursos em escolas profissionais com equivalência ao ciclo de estudos em que estavam inscritos.</t>
  </si>
  <si>
    <t>(2) Incluir os NEE e os PCA e excluir as retenções por excesso de faltas
(3) Incluir os NEE, os PCA, os Vocacionais, os CEF e os PIEF</t>
  </si>
  <si>
    <t>(1) Considerar apenas os alunos inscritos em Cursos Científico-Humanísticos, incluindo os NEE; Não contabilizar os alunos que não são inseridos como transferidos para efeitos de exportação de dados para a MISI mas , comprovadamente, emigraram ou estão a frequentar cursos em escolas profissionais com equivalência ao ciclo de estudos em que estavam inscritos.</t>
  </si>
  <si>
    <t>(1) Excluíndo os transferidos, o pré-escolar, os cursos EFA e o Ensino Recorrente; Não contabilizar os alunos que não são inseridos como transferidos para efeitos de exportação de dados para a MISI mas, comprovadamente, emigraram ou estão a frequentar cursos em escolas profissionais com equivalência ao ciclo de estudos em que estavam inscritos.</t>
  </si>
  <si>
    <r>
      <t xml:space="preserve">N.º total de alunos </t>
    </r>
    <r>
      <rPr>
        <b/>
        <sz val="8"/>
        <color theme="1"/>
        <rFont val="Calibri"/>
        <family val="2"/>
        <scheme val="minor"/>
      </rPr>
      <t>(2)</t>
    </r>
  </si>
  <si>
    <r>
      <t xml:space="preserve">(1) Excluír os transferidos, os cursos EFA, o Ensino Recorrente e Módulos capitalizáveis; </t>
    </r>
    <r>
      <rPr>
        <sz val="7"/>
        <color indexed="8"/>
        <rFont val="Calibri"/>
        <family val="2"/>
      </rPr>
      <t xml:space="preserve">Não contabilizar os alunos que não são inseridos como transferidos para efeitos de exportação de dados para a MISI mas, comprovadamente, emigraram ou estão a frequentar cursos em escolas profissionais com equivalência ao ciclo de estudos em que estavam inscritos.
</t>
    </r>
    <r>
      <rPr>
        <b/>
        <sz val="7"/>
        <color indexed="8"/>
        <rFont val="Calibri"/>
        <family val="2"/>
      </rPr>
      <t>(2) Incluir os alunos que se encontram fora da escolaridade obrigatória</t>
    </r>
  </si>
  <si>
    <t>Melhorar pelo menos 15% face ao histórico</t>
  </si>
  <si>
    <t>-</t>
  </si>
  <si>
    <t>Professores(as)</t>
  </si>
  <si>
    <t>Técnicos(as)</t>
  </si>
  <si>
    <t>Assistentes operacionais</t>
  </si>
  <si>
    <t>Professores(as) e Técnicos(as)</t>
  </si>
  <si>
    <t>Técnicos(as) e assistentes operacionais</t>
  </si>
  <si>
    <t>Professores(as) e Assistentes operacionais</t>
  </si>
  <si>
    <t>Professores(as), técnicos(as) e assistentes operacionais</t>
  </si>
  <si>
    <t>1- Por favor, descreva de forma sucinta em que dimensões da atividade da vossa organização pensam ser fundamental poder contar com o apoio do/a perito/a externo/a.</t>
  </si>
  <si>
    <t>a) da promoção da reflexão em torno das práticas pedagógicas adotadas em sala de aula?</t>
  </si>
  <si>
    <t>c) da monitorização e avaliação do Plano Plurianual de Melhoria?</t>
  </si>
  <si>
    <t>3- Que atividades estão a prever desenvolver com a colaboração, direta ou indireta, do/a perito/a externo/a?</t>
  </si>
  <si>
    <t>(2) Excluir as retenções por excesso de faltas 
(3) Considerar apenas os alunos inscritos para progressão/aprovação a todas as disciplinas, incluindo os NEE</t>
  </si>
  <si>
    <t>Relatório TEIP 2016/2017 - Parte I</t>
  </si>
  <si>
    <r>
      <t xml:space="preserve">Depois de preenchido, por favor  remeta este relatório, até ao dia </t>
    </r>
    <r>
      <rPr>
        <b/>
        <sz val="11"/>
        <color rgb="FFFF0000"/>
        <rFont val="Calibri"/>
        <family val="2"/>
      </rPr>
      <t>31 de julho de 2017</t>
    </r>
    <r>
      <rPr>
        <sz val="11"/>
        <rFont val="Calibri"/>
        <family val="2"/>
      </rPr>
      <t xml:space="preserve">, para a DGE através do mail  </t>
    </r>
    <r>
      <rPr>
        <b/>
        <sz val="11"/>
        <color theme="3"/>
        <rFont val="Calibri"/>
        <family val="2"/>
      </rPr>
      <t>epipse@dge.mec.pt</t>
    </r>
  </si>
  <si>
    <t>Plano de melhoria para 2016/17</t>
  </si>
  <si>
    <t>Anexo I - Plano de Capacitação para 2017/18</t>
  </si>
  <si>
    <t>Anexo II - Plano de Ação do/a Perito/a Externo/a para 2017/18</t>
  </si>
  <si>
    <t>amromeiro@yahoo.com.br</t>
  </si>
  <si>
    <t>1.1.  Alunos inscritos pela 1.ª vez no 1.º ano em 2015/16</t>
  </si>
  <si>
    <t>Em 2015/16</t>
  </si>
  <si>
    <t>Em 2016/17, quantos destes alunos …</t>
  </si>
  <si>
    <t>Alunos inscritos pela 1.ª vez no 1.º ano …</t>
  </si>
  <si>
    <t>… sem frequência do pré-escolar</t>
  </si>
  <si>
    <t>… com frequência de apenas 1 ano de pré-escolar</t>
  </si>
  <si>
    <t>… com frequência de 2 ou mais anos de pré-escolar</t>
  </si>
  <si>
    <t>… que no ano letivo anterior estiveram inscritos noutra entidade não pertencente ao agrupamento</t>
  </si>
  <si>
    <t>Em 2016/17</t>
  </si>
  <si>
    <t>AM</t>
  </si>
  <si>
    <t>EF</t>
  </si>
  <si>
    <t>REF</t>
  </si>
  <si>
    <t>… estiveram inscritos no 2.º ano de escolaridade …</t>
  </si>
  <si>
    <t>… transitaram para o 3.º ano de escolaridade …</t>
  </si>
  <si>
    <t>2016/2017</t>
  </si>
  <si>
    <t>Total 2016/2017</t>
  </si>
  <si>
    <t>Caso se aplique, explicite de forma sucinta as principais reflexões produzidas no seio da vossa UO sobre a evolução dos resultados, bem como as alterações às práticas pedagógicas que daí decorreram / decorrerão:</t>
  </si>
  <si>
    <t>3.1     Provas Finais - 9.º ano (considerar apenas os resultados da 1.ª chamada dos alunos que realizaram as provas/exames na qualidade de internos e para aprovação)</t>
  </si>
  <si>
    <t>3.2     Exames Nacionais - 12.º ano (considerar apenas os resultados da 1.ª chamada dos alunos que realizaram as provas/exames na qualidade de internos e para aprovação)</t>
  </si>
  <si>
    <r>
      <rPr>
        <b/>
        <sz val="10"/>
        <color indexed="12"/>
        <rFont val="Arial"/>
        <family val="2"/>
      </rPr>
      <t>3.2</t>
    </r>
    <r>
      <rPr>
        <sz val="10"/>
        <color indexed="12"/>
        <rFont val="Arial"/>
        <family val="2"/>
      </rPr>
      <t xml:space="preserve"> </t>
    </r>
    <r>
      <rPr>
        <u/>
        <sz val="10"/>
        <color indexed="12"/>
        <rFont val="Arial"/>
        <family val="2"/>
      </rPr>
      <t>Exames Nacionais - 12.º ano</t>
    </r>
  </si>
  <si>
    <r>
      <t xml:space="preserve">Resultados das </t>
    </r>
    <r>
      <rPr>
        <b/>
        <u/>
        <sz val="11"/>
        <rFont val="Arial"/>
        <family val="2"/>
      </rPr>
      <t>avaliações internas no 3.º período</t>
    </r>
    <r>
      <rPr>
        <b/>
        <sz val="11"/>
        <rFont val="Arial"/>
        <family val="2"/>
      </rPr>
      <t xml:space="preserve"> do ano letivo de 2016/17 (nos 9.º e 12.º anos de escolaridade, por favor, </t>
    </r>
    <r>
      <rPr>
        <b/>
        <sz val="14"/>
        <rFont val="Arial"/>
        <family val="2"/>
      </rPr>
      <t>não</t>
    </r>
    <r>
      <rPr>
        <b/>
        <sz val="11"/>
        <rFont val="Arial"/>
        <family val="2"/>
      </rPr>
      <t xml:space="preserve"> incluir os resultados das provas finais e dos exames nacionais)</t>
    </r>
  </si>
  <si>
    <r>
      <t xml:space="preserve">Resultados das </t>
    </r>
    <r>
      <rPr>
        <b/>
        <u/>
        <sz val="11"/>
        <rFont val="Arial"/>
        <family val="2"/>
      </rPr>
      <t>avaliações internas no 3º período</t>
    </r>
    <r>
      <rPr>
        <b/>
        <sz val="11"/>
        <rFont val="Arial"/>
        <family val="2"/>
      </rPr>
      <t xml:space="preserve"> do ano letivo de 2016/17 (nos 9.º e 12.º anos de escolaridade, por favor, </t>
    </r>
    <r>
      <rPr>
        <b/>
        <sz val="14"/>
        <rFont val="Arial"/>
        <family val="2"/>
      </rPr>
      <t xml:space="preserve">não </t>
    </r>
    <r>
      <rPr>
        <b/>
        <sz val="11"/>
        <rFont val="Arial"/>
        <family val="2"/>
      </rPr>
      <t>incluir os resultados das provas finais e dos exames nacionais)</t>
    </r>
  </si>
  <si>
    <r>
      <t xml:space="preserve">Resultados das </t>
    </r>
    <r>
      <rPr>
        <b/>
        <u/>
        <sz val="11"/>
        <rFont val="Arial"/>
        <family val="2"/>
      </rPr>
      <t>avaliações internas no 3º período</t>
    </r>
    <r>
      <rPr>
        <b/>
        <sz val="11"/>
        <rFont val="Arial"/>
        <family val="2"/>
      </rPr>
      <t xml:space="preserve"> do ano letivo de 2016/17 (nos 9.º e 12.º anos de escolaridade, por favor, </t>
    </r>
    <r>
      <rPr>
        <b/>
        <sz val="14"/>
        <rFont val="Arial"/>
        <family val="2"/>
      </rPr>
      <t>não</t>
    </r>
    <r>
      <rPr>
        <b/>
        <sz val="11"/>
        <rFont val="Arial"/>
        <family val="2"/>
      </rPr>
      <t xml:space="preserve"> incluir os resultados das provas finais e dos exames nacionais)</t>
    </r>
  </si>
  <si>
    <t>2016/17</t>
  </si>
  <si>
    <t>2016 / 17</t>
  </si>
  <si>
    <r>
      <rPr>
        <b/>
        <sz val="8"/>
        <rFont val="Arial"/>
        <family val="2"/>
      </rPr>
      <t>Alunos com níveis positivos</t>
    </r>
  </si>
  <si>
    <r>
      <t>Português</t>
    </r>
    <r>
      <rPr>
        <b/>
        <vertAlign val="superscript"/>
        <sz val="8"/>
        <rFont val="Arial"/>
        <family val="2"/>
      </rPr>
      <t>1</t>
    </r>
  </si>
  <si>
    <r>
      <t>Nº total de alunos avaliados</t>
    </r>
    <r>
      <rPr>
        <vertAlign val="superscript"/>
        <sz val="8"/>
        <rFont val="Arial"/>
        <family val="2"/>
      </rPr>
      <t xml:space="preserve"> 1</t>
    </r>
  </si>
  <si>
    <r>
      <t>Níveis positivos</t>
    </r>
    <r>
      <rPr>
        <vertAlign val="superscript"/>
        <sz val="8"/>
        <rFont val="Arial"/>
        <family val="2"/>
      </rPr>
      <t xml:space="preserve"> 2</t>
    </r>
  </si>
  <si>
    <r>
      <t>10º ano</t>
    </r>
    <r>
      <rPr>
        <b/>
        <vertAlign val="superscript"/>
        <sz val="8"/>
        <rFont val="Arial"/>
        <family val="2"/>
      </rPr>
      <t>3</t>
    </r>
  </si>
  <si>
    <r>
      <t>11º ano</t>
    </r>
    <r>
      <rPr>
        <b/>
        <vertAlign val="superscript"/>
        <sz val="8"/>
        <rFont val="Arial"/>
        <family val="2"/>
      </rPr>
      <t>3</t>
    </r>
  </si>
  <si>
    <r>
      <t>12º ano</t>
    </r>
    <r>
      <rPr>
        <b/>
        <vertAlign val="superscript"/>
        <sz val="8"/>
        <rFont val="Arial"/>
        <family val="2"/>
      </rPr>
      <t>3</t>
    </r>
  </si>
  <si>
    <t>6. Observações / Comentários / Informações complementares:</t>
  </si>
  <si>
    <t>Observações  / Comentários / Informações complementares</t>
  </si>
  <si>
    <t>4- Como pretendem aferir a/s melhoria/s que esperam observar devido à ação do/a perito/a externo/a nas dimensões intervencionadas?</t>
  </si>
  <si>
    <t>Domínio B – Articulação, comunicação, colaboração e supervisão pedagógica</t>
  </si>
  <si>
    <t>Descrição</t>
  </si>
  <si>
    <t>Quantas vezes foi registada?</t>
  </si>
  <si>
    <t>Ocorrência que se verificou mais vezes:</t>
  </si>
  <si>
    <t>2.ª Ocorrência que se verificou mais vezes:</t>
  </si>
  <si>
    <t>3.ª Ocorrência que se verificou mais vezes:</t>
  </si>
  <si>
    <t>Caso se aplique, por favor descreva a/s medida/s que estão a planear adotar para a/s prevenir</t>
  </si>
  <si>
    <t>4.2.  De entre as ocorrências contabilizadas em 4.1, por favor descreva, para cada ciclo, os 3 tipos de ocorrências que registaram maior frequência ao longo do ano letivo 2016/17, indicando:</t>
  </si>
  <si>
    <t>1.3. 2.º Ciclo do Ensino Básico</t>
  </si>
  <si>
    <t>1.4. 3.º Ciclo do Ensino Básico</t>
  </si>
  <si>
    <t>1.5. Ensino Secundário</t>
  </si>
  <si>
    <r>
      <rPr>
        <b/>
        <vertAlign val="superscript"/>
        <sz val="9"/>
        <rFont val="Arial"/>
        <family val="2"/>
      </rPr>
      <t>1</t>
    </r>
    <r>
      <rPr>
        <b/>
        <sz val="7"/>
        <rFont val="Arial"/>
        <family val="2"/>
      </rPr>
      <t xml:space="preserve"> Incluir todos os alunos, nomeadamente os alunos com NEE (abrangidos pelo DL n.º 3/2008)
</t>
    </r>
    <r>
      <rPr>
        <b/>
        <vertAlign val="superscript"/>
        <sz val="9"/>
        <rFont val="Arial"/>
        <family val="2"/>
      </rPr>
      <t>2</t>
    </r>
    <r>
      <rPr>
        <b/>
        <sz val="7"/>
        <rFont val="Arial"/>
        <family val="2"/>
      </rPr>
      <t xml:space="preserve"> Inclui alunos inscritos no PCA
</t>
    </r>
    <r>
      <rPr>
        <b/>
        <vertAlign val="superscript"/>
        <sz val="9"/>
        <rFont val="Arial"/>
        <family val="2"/>
      </rPr>
      <t>3</t>
    </r>
    <r>
      <rPr>
        <b/>
        <sz val="7"/>
        <rFont val="Arial"/>
        <family val="2"/>
      </rPr>
      <t xml:space="preserve"> Incluir todos os alunos inscritos excepto os transferidos para fora da UO
</t>
    </r>
    <r>
      <rPr>
        <b/>
        <vertAlign val="superscript"/>
        <sz val="9"/>
        <rFont val="Arial"/>
        <family val="2"/>
      </rPr>
      <t>4</t>
    </r>
    <r>
      <rPr>
        <b/>
        <sz val="7"/>
        <rFont val="Arial"/>
        <family val="2"/>
      </rPr>
      <t xml:space="preserve"> Não incluir os alunos retidos por excesso de faltas injustificadas
</t>
    </r>
    <r>
      <rPr>
        <b/>
        <vertAlign val="superscript"/>
        <sz val="9"/>
        <rFont val="Arial"/>
        <family val="2"/>
      </rPr>
      <t>5</t>
    </r>
    <r>
      <rPr>
        <b/>
        <sz val="7"/>
        <rFont val="Arial"/>
        <family val="2"/>
      </rPr>
      <t xml:space="preserve"> Considerar os alunos que ficaram retidos por excesso de faltas (REF), anularam a matrícula (AM), excluíram por excesso de faltas (EF) e os que, apesar de inscritos, por motivo desconhecido / não comprovado, nunca compareceram às aulas (Abandono). I</t>
    </r>
    <r>
      <rPr>
        <b/>
        <u/>
        <sz val="7"/>
        <rFont val="Arial"/>
        <family val="2"/>
      </rPr>
      <t>ncluir na contabilização os alunos que se encontram fora da escolaridade obrigatória</t>
    </r>
    <r>
      <rPr>
        <b/>
        <sz val="7"/>
        <rFont val="Arial"/>
        <family val="2"/>
      </rPr>
      <t xml:space="preserve">
</t>
    </r>
    <r>
      <rPr>
        <b/>
        <vertAlign val="superscript"/>
        <sz val="9"/>
        <rFont val="Arial"/>
        <family val="2"/>
      </rPr>
      <t xml:space="preserve">6 </t>
    </r>
    <r>
      <rPr>
        <b/>
        <sz val="7"/>
        <rFont val="Arial"/>
        <family val="2"/>
      </rPr>
      <t xml:space="preserve">Considerar todos os alunos que ultrapassaram o limite legal de faltas injustificadas independentemente da situação final, ou seja, quer tenham transitado/concluído, quer tenham desistido ou ficado retidos
</t>
    </r>
    <r>
      <rPr>
        <b/>
        <vertAlign val="superscript"/>
        <sz val="9"/>
        <rFont val="Arial"/>
        <family val="2"/>
      </rPr>
      <t>7</t>
    </r>
    <r>
      <rPr>
        <b/>
        <sz val="7"/>
        <rFont val="Arial"/>
        <family val="2"/>
      </rPr>
      <t xml:space="preserve"> Não considerar ofertas destinadas a adultos e ensino doméstico</t>
    </r>
  </si>
  <si>
    <r>
      <t xml:space="preserve">Nº total de alunos avaliados </t>
    </r>
    <r>
      <rPr>
        <b/>
        <vertAlign val="superscript"/>
        <sz val="8"/>
        <rFont val="Arial"/>
        <family val="2"/>
      </rPr>
      <t>1</t>
    </r>
    <r>
      <rPr>
        <sz val="8"/>
        <rFont val="Arial"/>
        <family val="2"/>
      </rPr>
      <t xml:space="preserve"> </t>
    </r>
  </si>
  <si>
    <r>
      <t xml:space="preserve">Nº total de alunos avaliados </t>
    </r>
    <r>
      <rPr>
        <vertAlign val="superscript"/>
        <sz val="8"/>
        <rFont val="Arial"/>
        <family val="2"/>
      </rPr>
      <t>1</t>
    </r>
  </si>
  <si>
    <r>
      <t xml:space="preserve">Nº total de alunos avaliados </t>
    </r>
    <r>
      <rPr>
        <vertAlign val="superscript"/>
        <sz val="8"/>
        <rFont val="Arial"/>
        <family val="2"/>
      </rPr>
      <t>1</t>
    </r>
    <r>
      <rPr>
        <sz val="8"/>
        <rFont val="Arial"/>
        <family val="2"/>
      </rPr>
      <t xml:space="preserve"> </t>
    </r>
  </si>
  <si>
    <r>
      <t xml:space="preserve">10º ano </t>
    </r>
    <r>
      <rPr>
        <b/>
        <vertAlign val="superscript"/>
        <sz val="8"/>
        <rFont val="Arial"/>
        <family val="2"/>
      </rPr>
      <t>2</t>
    </r>
  </si>
  <si>
    <r>
      <t xml:space="preserve">11º ano </t>
    </r>
    <r>
      <rPr>
        <b/>
        <vertAlign val="superscript"/>
        <sz val="8"/>
        <rFont val="Arial"/>
        <family val="2"/>
      </rPr>
      <t>2</t>
    </r>
  </si>
  <si>
    <r>
      <t xml:space="preserve">12º ano </t>
    </r>
    <r>
      <rPr>
        <b/>
        <vertAlign val="superscript"/>
        <sz val="8"/>
        <rFont val="Arial"/>
        <family val="2"/>
      </rPr>
      <t>2</t>
    </r>
  </si>
  <si>
    <r>
      <rPr>
        <b/>
        <sz val="8"/>
        <rFont val="Arial"/>
        <family val="2"/>
      </rPr>
      <t>(*) ATENÇÃO</t>
    </r>
    <r>
      <rPr>
        <sz val="8"/>
        <rFont val="Arial"/>
        <family val="2"/>
      </rPr>
      <t xml:space="preserve">: Pretende-se recolher o n.º de medidas e não o n.º de alunos alvo dessas medidas
</t>
    </r>
    <r>
      <rPr>
        <b/>
        <sz val="8"/>
        <rFont val="Arial"/>
        <family val="2"/>
      </rPr>
      <t>(**)</t>
    </r>
    <r>
      <rPr>
        <sz val="8"/>
        <rFont val="Arial"/>
        <family val="2"/>
      </rPr>
      <t xml:space="preserve"> De acordo com os dados que constam no relatório final TEIP de 2013/14
</t>
    </r>
    <r>
      <rPr>
        <b/>
        <sz val="8"/>
        <rFont val="Arial"/>
        <family val="2"/>
      </rPr>
      <t>(1)</t>
    </r>
    <r>
      <rPr>
        <sz val="8"/>
        <rFont val="Arial"/>
        <family val="2"/>
      </rPr>
      <t xml:space="preserve"> Contabilizar todos os alunos inscritos (excepto os transferidos) em todos os ciclos, 1.º, 2.º e 3.º ciclos do ensino básico e ensino secundário. Ficam excluídas as crianças que frequentam a educação pré-escolar e os jovens e adultos que frequentam o ensino de adultos (EFA, ensino recorrente e módulos capitalizáveis) e o ensino doméstico.
</t>
    </r>
    <r>
      <rPr>
        <b/>
        <sz val="8"/>
        <rFont val="Arial"/>
        <family val="2"/>
      </rPr>
      <t>(2)</t>
    </r>
    <r>
      <rPr>
        <sz val="8"/>
        <rFont val="Arial"/>
        <family val="2"/>
      </rPr>
      <t xml:space="preserve"> Considerar apenas as que constam da alínea b) e seguintes do ponto 2 do Artigo 26.º da Lei n.º 51/2012, de 5 de setembro - Estatuto do Aluno e Ética Escolar</t>
    </r>
  </si>
  <si>
    <t>Total de alunos inscritos (exceto os transferidos) (1)</t>
  </si>
  <si>
    <t>MC (2)</t>
  </si>
  <si>
    <t>A Cassificação Final alcançada em 2016/17 foi:</t>
  </si>
  <si>
    <t>Em 2016/17, a classificação alcançada no Domínio 4 foi:</t>
  </si>
  <si>
    <t>Em 2016/17, a classificação alcançada no Domínio 3 foi:</t>
  </si>
  <si>
    <t>Em 2016/17, a classificação alcançada no Domínio 2 foi:</t>
  </si>
  <si>
    <t>Em 2016/17, a classificação alcançada no Domínio 1 foi:</t>
  </si>
  <si>
    <t>5.1  Grau de concretização das Metas Gerais no ano letivo 2016/17</t>
  </si>
  <si>
    <t>Anexo I - Quais as ações de capacitação que estão a prever desenvolver no decurso do ano letivo 2017/18?</t>
  </si>
  <si>
    <t>2017/ 2018</t>
  </si>
  <si>
    <t>Plano de ação para 2017 / 18</t>
  </si>
  <si>
    <t xml:space="preserve">1.  Em 2017/18 pretendem manter o mesmo perito/a externo/a? </t>
  </si>
  <si>
    <r>
      <rPr>
        <b/>
        <sz val="10"/>
        <color indexed="12"/>
        <rFont val="Arial"/>
        <family val="2"/>
      </rPr>
      <t>3.1</t>
    </r>
    <r>
      <rPr>
        <sz val="10"/>
        <color indexed="12"/>
        <rFont val="Arial"/>
        <family val="2"/>
      </rPr>
      <t xml:space="preserve"> </t>
    </r>
    <r>
      <rPr>
        <u/>
        <sz val="10"/>
        <color indexed="12"/>
        <rFont val="Arial"/>
        <family val="2"/>
      </rPr>
      <t>Provas Finais - 9.º ano</t>
    </r>
  </si>
  <si>
    <r>
      <t>5.1 Grau de concretização das Metas Gerais no ano letivo 2016/17</t>
    </r>
    <r>
      <rPr>
        <u/>
        <sz val="10"/>
        <color rgb="FFC00000"/>
        <rFont val="Arial"/>
        <family val="2"/>
      </rPr>
      <t/>
    </r>
  </si>
  <si>
    <t>Por favor, inserir os valores fornecidos pela DGE respeitantes às Taxas de Sucesso e Classificações Médias alcançados a nível Nacional</t>
  </si>
  <si>
    <t>Por favor identifique, para cada ano de escolaridade do Ensino Básico Geral / Cursos Científico-Humanísticos, as duas Disciplinas / Áreas Disciplinares onde foram alcançadas as maiores Taxas de Sucesso em 2016/17</t>
  </si>
  <si>
    <t>Disciplina / Área Disciplinar #1</t>
  </si>
  <si>
    <t>Designação</t>
  </si>
  <si>
    <t>Disciplina / Área Disciplinar #2</t>
  </si>
  <si>
    <r>
      <t>1º ano</t>
    </r>
    <r>
      <rPr>
        <vertAlign val="superscript"/>
        <sz val="8"/>
        <rFont val="Arial"/>
        <family val="2"/>
      </rPr>
      <t>1</t>
    </r>
  </si>
  <si>
    <r>
      <t>2º ano</t>
    </r>
    <r>
      <rPr>
        <vertAlign val="superscript"/>
        <sz val="8"/>
        <rFont val="Arial"/>
        <family val="2"/>
      </rPr>
      <t>1</t>
    </r>
  </si>
  <si>
    <r>
      <t>3º ano</t>
    </r>
    <r>
      <rPr>
        <vertAlign val="superscript"/>
        <sz val="8"/>
        <rFont val="Arial"/>
        <family val="2"/>
      </rPr>
      <t>1</t>
    </r>
  </si>
  <si>
    <r>
      <t>4º ano</t>
    </r>
    <r>
      <rPr>
        <vertAlign val="superscript"/>
        <sz val="8"/>
        <rFont val="Arial"/>
        <family val="2"/>
      </rPr>
      <t>1</t>
    </r>
  </si>
  <si>
    <r>
      <t>5º ano</t>
    </r>
    <r>
      <rPr>
        <vertAlign val="superscript"/>
        <sz val="8"/>
        <rFont val="Arial"/>
        <family val="2"/>
      </rPr>
      <t>1</t>
    </r>
  </si>
  <si>
    <r>
      <t>6º ano</t>
    </r>
    <r>
      <rPr>
        <vertAlign val="superscript"/>
        <sz val="8"/>
        <rFont val="Arial"/>
        <family val="2"/>
      </rPr>
      <t>1</t>
    </r>
  </si>
  <si>
    <r>
      <t>7º ano</t>
    </r>
    <r>
      <rPr>
        <vertAlign val="superscript"/>
        <sz val="8"/>
        <rFont val="Arial"/>
        <family val="2"/>
      </rPr>
      <t>1</t>
    </r>
  </si>
  <si>
    <r>
      <t>8º ano</t>
    </r>
    <r>
      <rPr>
        <vertAlign val="superscript"/>
        <sz val="8"/>
        <rFont val="Arial"/>
        <family val="2"/>
      </rPr>
      <t>1</t>
    </r>
  </si>
  <si>
    <r>
      <t>9º ano</t>
    </r>
    <r>
      <rPr>
        <vertAlign val="superscript"/>
        <sz val="8"/>
        <rFont val="Arial"/>
        <family val="2"/>
      </rPr>
      <t>1</t>
    </r>
  </si>
  <si>
    <r>
      <t>Alunos com classificação positiva</t>
    </r>
    <r>
      <rPr>
        <vertAlign val="superscript"/>
        <sz val="8"/>
        <rFont val="Arial"/>
        <family val="2"/>
      </rPr>
      <t>3</t>
    </r>
  </si>
  <si>
    <r>
      <rPr>
        <b/>
        <vertAlign val="superscript"/>
        <sz val="10"/>
        <rFont val="Arial"/>
        <family val="2"/>
      </rPr>
      <t>1</t>
    </r>
    <r>
      <rPr>
        <sz val="8"/>
        <rFont val="Arial"/>
        <family val="2"/>
      </rPr>
      <t xml:space="preserve"> No ensino básico, deve-se incluir os alunos NEE, os PCA, os CEF, os PIEF e os C. Vocacionais. Nos Cursos Vocacionais contabilizar os alunos que tenham concluído com aproveitamento o conjunto das disciplinas das componentes geral e complementar e 100 % dos módulos da componente vocacional e da prática simulada.
</t>
    </r>
    <r>
      <rPr>
        <b/>
        <vertAlign val="superscript"/>
        <sz val="10"/>
        <rFont val="Arial"/>
        <family val="2"/>
      </rPr>
      <t xml:space="preserve">2 </t>
    </r>
    <r>
      <rPr>
        <sz val="8"/>
        <rFont val="Arial"/>
        <family val="2"/>
      </rPr>
      <t xml:space="preserve">No ensino secundário, considerar apenas os alunos inscritos nos cursos científico-humanísticos </t>
    </r>
    <r>
      <rPr>
        <b/>
        <u/>
        <sz val="8"/>
        <rFont val="Arial"/>
        <family val="2"/>
      </rPr>
      <t>a todas as disciplinas</t>
    </r>
    <r>
      <rPr>
        <sz val="8"/>
        <rFont val="Arial"/>
        <family val="2"/>
      </rPr>
      <t xml:space="preserve"> (não considerar o caso dos alunos repetentes que estão inscritos a algumas disciplinas para melhoria de nota)</t>
    </r>
  </si>
  <si>
    <r>
      <rPr>
        <b/>
        <vertAlign val="superscript"/>
        <sz val="10"/>
        <rFont val="Arial"/>
        <family val="2"/>
      </rPr>
      <t>1</t>
    </r>
    <r>
      <rPr>
        <sz val="8"/>
        <rFont val="Arial"/>
        <family val="2"/>
      </rPr>
      <t xml:space="preserve"> No ensino básico, deve-se incluir todos os alunos do ensino Básico Geral.
</t>
    </r>
    <r>
      <rPr>
        <b/>
        <vertAlign val="superscript"/>
        <sz val="10"/>
        <rFont val="Arial"/>
        <family val="2"/>
      </rPr>
      <t xml:space="preserve">2 </t>
    </r>
    <r>
      <rPr>
        <sz val="8"/>
        <rFont val="Arial"/>
        <family val="2"/>
      </rPr>
      <t xml:space="preserve">No ensino secundário, nos cursos científico-humanísticos, considerar apenas os </t>
    </r>
    <r>
      <rPr>
        <u/>
        <sz val="8"/>
        <rFont val="Arial"/>
        <family val="2"/>
      </rPr>
      <t>alunos inscritos  na Disciplina para progressão / aprovação</t>
    </r>
    <r>
      <rPr>
        <sz val="8"/>
        <rFont val="Arial"/>
        <family val="2"/>
      </rPr>
      <t xml:space="preserve"> (não considerar o caso dos alunos repetentes que estão inscritos para melhoria de nota).
</t>
    </r>
    <r>
      <rPr>
        <b/>
        <vertAlign val="superscript"/>
        <sz val="10"/>
        <rFont val="Arial"/>
        <family val="2"/>
      </rPr>
      <t>3</t>
    </r>
    <r>
      <rPr>
        <sz val="8"/>
        <rFont val="Arial"/>
        <family val="2"/>
      </rPr>
      <t xml:space="preserve"> No ensino secundário, considerar apenas os resultados da Classificação Interna</t>
    </r>
  </si>
  <si>
    <t>2.4</t>
  </si>
  <si>
    <t xml:space="preserve">Nº total de alunos avaliados 1 </t>
  </si>
  <si>
    <t>Nº alunos aval. pos. todas disciplinas</t>
  </si>
  <si>
    <t>Sec_CH</t>
  </si>
  <si>
    <r>
      <t>2.4</t>
    </r>
    <r>
      <rPr>
        <b/>
        <sz val="7"/>
        <rFont val="Arial"/>
        <family val="2"/>
      </rPr>
      <t xml:space="preserve">      </t>
    </r>
    <r>
      <rPr>
        <b/>
        <sz val="11"/>
        <rFont val="Arial"/>
        <family val="2"/>
      </rPr>
      <t>Avaliação Interna - Disciplinas / Áreas disciplinares com maiores Taxas de Sucesso</t>
    </r>
  </si>
  <si>
    <t>Avaliação Interna - Disciplinas / Áreas disciplinares com maiores Taxas de Sucesso</t>
  </si>
  <si>
    <t>Presencial</t>
  </si>
  <si>
    <t>ISCTE</t>
  </si>
  <si>
    <t>todos</t>
  </si>
  <si>
    <t>Grau de satisfação/insatisfação com a aobservação da prática letiva
Trimestralmente</t>
  </si>
  <si>
    <t>Prática letiva: Uma análise swot.</t>
  </si>
  <si>
    <t>Avaliação formativa</t>
  </si>
  <si>
    <t>Workshop</t>
  </si>
  <si>
    <t>Diversificar os instrumentos de avaliação formativa</t>
  </si>
  <si>
    <t>Feedback da observação da prática letiva</t>
  </si>
  <si>
    <t>Nº de instrumentos de avaliação formativa  utilizados. 
Trimestralmente</t>
  </si>
  <si>
    <t>Sim</t>
  </si>
  <si>
    <t>Reflexão em torno das práticas pedagógicas em sala de aula.</t>
  </si>
  <si>
    <t>Avaliação formativa, observação da prática letiva.</t>
  </si>
  <si>
    <t>Observação da prática letiva dos professores com maior nº de ordens de saída.</t>
  </si>
  <si>
    <t>Perturbação do funcionamento da aula</t>
  </si>
  <si>
    <t>Recusa da realização das atividades letivas</t>
  </si>
  <si>
    <t>Desobediência ao professor</t>
  </si>
  <si>
    <t>Ocorrências com ou sem OSSA(ordem de saída sala aula):Comunicação imediata ao EE através de SMS; mais de 6 oc. sem OSSAe 3oc. c/ OSSA convocar o EE para reunir com a DT e intervenção das técnicas do Gabinete Construindo Pontes.; 10 oc s/ OSSA e 5 oc.com OSSA convocar CT ; + de10 oc s/ OSSA e 5 oc.com OSSA, um dia de suspensão.</t>
  </si>
  <si>
    <t xml:space="preserve">Ocorrências com ou sem OSSA(ordem de saída sala aula):Comunicação imediata ao EE através de SMS; Oc. c/ OSSA reunião com o EE; mais de 6 oc. sem OSSA e 3oc. c/ OSSA reunião c/ o EE , DT e  técnicas do Gabinete Construindo Pontes.; 10 oc s/ OSSA e 5 oc.com OSSA Conselho de Turma ; + de10 oc s/ OSSA e +5 oc.com OSSA, um dia de suspensão.
</t>
  </si>
  <si>
    <t xml:space="preserve">Comunicação imediata ao EE através de SMS e comunicação telefónica da realização das atividades, nesse dia ou no dia seguinte, após horário escolar.  + 3 oc. Reunião com EE e técnicas do Gabinete CP. ; 5 oc. Conselho de  Turma; +5oc.1 dia de suspensão.
</t>
  </si>
  <si>
    <t>Jogos Pedagógicos</t>
  </si>
  <si>
    <t>CFAECA</t>
  </si>
  <si>
    <t>Gestão da indisciplina na sala de aula: diminuição das ocorrências no INOVAR e OSSA.</t>
  </si>
  <si>
    <t>Nº de OSSA e ocorrências no INOVAR dos professores/formandos envolvidos.</t>
  </si>
  <si>
    <t>Como prevenir e lidar com as indisciplinas na sala de aula</t>
  </si>
  <si>
    <t>Expressões Artísticas</t>
  </si>
  <si>
    <t>Educação Visual</t>
  </si>
  <si>
    <t>Educação Musical</t>
  </si>
  <si>
    <t>T.I.C.</t>
  </si>
  <si>
    <t>Espanhol</t>
  </si>
  <si>
    <t>Estudo do Meio</t>
  </si>
  <si>
    <t>Apoio ao Estudo</t>
  </si>
  <si>
    <t>Educação Tecnológica</t>
  </si>
  <si>
    <t>Educação Física</t>
  </si>
  <si>
    <t>Ciências Naturais</t>
  </si>
  <si>
    <t xml:space="preserve">Em 16/17 verifica-se um aumento significativo de alunos inscritos e avaliados, na ordem dos 66,88pp.; os alunos que alcançaram classificação positiva em 16/17 aumentou 13,73 pp. </t>
  </si>
  <si>
    <t>Português 1º ciclo: Comparando os anos letivos 13/14, 14/15, 15/16 e 16/17, verifica-se uma evolução na percentagem de níveis positivos, em todos os anos de escolaridade do 1º ciclo.
Português 2º e 3º ciclos: Comparando a média de níveis positivos no triénio 13/16 e 16/17, verifica-se uma subida na % de todos os anos de escolaridade, exceto no 7º ano onde se regista uma ligeira descida de 1,35 pp.
Matemática 1º ciclo:  Comparando também os mesmo anos letivos, verifica-se novamente uma evolução na percentagem de níveis positivos, em todos os anos de escolaridade do 1º ciclo, sendo menos significativa no 1º ano, onde existe alguma oscilação. Estes valores, poderão ser resultado da aposta nas medidas de promoção do sucesso educativo, Coadjuvação/GHR aplicados aos dois primeiros anos de escolaridade.
 Matemática 2º e 3º ciclos:  Considerando o triénio 14/15, 15/16 e 16/17 verifica-se uma evolução  na percentagem de níveis positivos, em todos os anos de escolaridade no 2º ciclo. Quanto ao 3º ciclo, registou-se uma melhoria no que respeita à percentagem de níveis positivos no 9º ano, uma descida muito significativa no 8º ano ( cerca de 24pp) e uma descida mais ligeira (cerca de 9pp) no 7º ano.</t>
  </si>
  <si>
    <t>Relativamente, à média do triénio 13/16, verifica-se um aumento da % de alunos com classificação positiva a todas as disciplinas, nos 1º e 2º ciclos,em todos os anos de escolaridade. No 3º ciclo, no 8º ano regista-se um aumento de 4,52 pp e uma diminuição no 7º ano  de -5,14pp e no 9º ano de - 6 pp.
Aumentar os momentos de avaliação formativa; identificar os conteúdos mais importantes e atribuir-lhes, na planificação, maior nº de tempos, assim como identificar os conteúdos onde os alunos revelam maior dificuldade, em resultado dos anos anteriores, e planear, em conjunto, novas estratégias.</t>
  </si>
  <si>
    <t>Relativamente, à média do triénio 13/16, verifica-se uma diminuição de 2,16 pp de alunos retidos por insucesso, assim como uma ligeira diminuição de alunos excluídos por excesso de faltas (-0,8 pp). No presente ano letivo, 16/17, a salientar a taxa de 0% nos PCA, quer ao nível da retenção por insucesso quer do abandono/absentismo.
Informação imediata ao EE da ausência do aluno, através de SMS. Intervenção do Gabinete Construindo Pontes.</t>
  </si>
  <si>
    <t>Ações de capacitação. Acompanhamento de alguns professores com maior nº de OSSA.</t>
  </si>
  <si>
    <t>Reuniões com a equipa de autoavaliação e TEIP.</t>
  </si>
  <si>
    <t>Aumento dos instrumentos de avaliação formativa; Aumento do feedback na observação da prátivca letiva.</t>
  </si>
  <si>
    <t>Relativamente, à média do triénio 13/16, verifica-se um aumento de 1,4 pp de alunos retidos por insucesso, assim como de alunos excluídos por excesso de faltas (0,4 pp) . 
Solicitar, no próprio dia, justificação ao EE da ausência do aluno. Intervenção do Gabinete Construindo Pontes.</t>
  </si>
  <si>
    <t xml:space="preserve">Relativamente, à média do triénio 13/16, verifica-se uma diminuição de 6,9 pp de alunos retidos, assim como uma ligeira diminuição de alunos excluídos por excesso de faltas (-0,16 pp).  No presente ano letivo, 16/17, o nº de alunos absentistas recuperados, no ensino geral básico, é significativo, foram  recuperados 52,9% dos alunos em abandono. 
No CEF a % de alunos excluídos por excesso de faltas é, extremamente, elevada 42,1%. Verifica-se que nos CEF e Vocacionais a recuperação de alunos em abandono é de 0%.
Informação imediata ao EE da ausência do aluno, através de SMS. Intervenção do Gabinete Construindo Pontes. 
Promover os PCA, em detrimento dos CEF.
</t>
  </si>
  <si>
    <t>Em relação ao triénio 13/16 verifica-se uma diminuição, pouco significativa, das medidas disciplinares por aluno( -0,1).
O elevado nº de ocorrências continua a refletir uma cultura interiorizada que valoriza mais o registo de ocorrências do que a sua resolução. A diminuição  na aplicação de MDS, indicia que o grau de gravidade das situações é menor.
É, fundamental , refletir sobre o horário da escola B2,3, dado registar-se um maior nº de OSSA, nos blocos de 90 minutos, continuar a capacitar os professores na resolução de situações de indisciplina evitando a utilização das OSSA, dotando-os de estratégias que possibilitem uma resposta ágil e coerente das situações e simultaneamente criando uma cultura de escola , aumentar o acompanhamento  das lideranças intermédias, do Gabinete Construindo Pontes e do Perito, aos professores com maior nº de OSSA e variar as estratégias de ensino.</t>
  </si>
  <si>
    <t>A 1ª parte do relatório devia ser enviada , pela EPIPSE, até 30 de junho.
Assim, seria possível analisar, no início de julho,  com maior detalhe e com a participação de todos os departamentos a 1ª parte do relatório, à semelhança do que acontece com a 2ª parte do relatório e ser aprovado no último Conselho Pedagógico 16/17, pois embora o PPM seja analisado, quando confrontados com o produto final, o impacto é maior. 
Os dados relativos à avaliação externa ( taxa de sucesso nacional  e classificação média nacional) poderiam ser acrescentados, pelos agrupamentos.</t>
  </si>
  <si>
    <t>Português: Relativamente à média do triénio 13/16 e 16/17, verifica-se um aumento de 5,9 pp. Continuação dos GHR no 1º, 2º, 5º e 7º anos; aumento das atividades de promoção da leitura e da escrita, em todos os anos de escolaridade e em todas as disciplinas;  um professor em codocência em cada tuma do 1º ano, para apoiar alunos com dificuldades de leitura; turma de acolhimento temporário para alunos estrangeiros que chegam à escola com nível de proficiência A1 ou A2.
Matemática:  Relativamente à avaliação externa, os resultados mantém-se negativos, sofrendo um decréscimo de 7,1 pp em relação ao ano anterior e 6,2 pp em relação à média do triénio. No entanto, verificamos que a percentagem de níveis 5 manteve-se, a de níveis quatro aumentou  3,1 pp, em relação a 15/16  e 6,8 pp em relação à média do triénio 13/16, a % de níveis 3, contrariou  a tendência de estabilização do valor, descendo 10pp, em relação a 15/16 e à média do triénio 13/16. A percentagem de níveis 2 aumentou 6pp em relação a 15/16 e 1,4 pp em relação à média do triénio 13/16,  a % de níveis 1 está em linha com a do ano anterior, mas inferior à média do triénio em 0,7 pp.
Manutenção dos GHR, nas turmas dos 2º 5º e 7º anos, atribuição de mais 45 minutos no 9º ano e um acompanhamento rigoroso às turmas dos 1º e 2º anos.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</si>
</sst>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 &quot;€&quot;"/>
  </numFmts>
  <fonts count="15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b/>
      <sz val="11"/>
      <name val="Calibri"/>
      <family val="2"/>
    </font>
    <font>
      <b/>
      <sz val="10"/>
      <name val="Calibri"/>
      <family val="2"/>
    </font>
    <font>
      <b/>
      <sz val="12"/>
      <name val="Calibri"/>
      <family val="2"/>
    </font>
    <font>
      <sz val="10"/>
      <name val="Calibri"/>
      <family val="2"/>
    </font>
    <font>
      <sz val="8"/>
      <name val="Arial"/>
      <family val="2"/>
    </font>
    <font>
      <sz val="12"/>
      <name val="Arial"/>
      <family val="2"/>
    </font>
    <font>
      <b/>
      <sz val="12"/>
      <name val="Arial"/>
      <family val="2"/>
    </font>
    <font>
      <u/>
      <sz val="10"/>
      <color indexed="12"/>
      <name val="Arial"/>
      <family val="2"/>
    </font>
    <font>
      <b/>
      <sz val="16"/>
      <name val="Calibri"/>
      <family val="2"/>
    </font>
    <font>
      <sz val="16"/>
      <name val="Arial"/>
      <family val="2"/>
    </font>
    <font>
      <b/>
      <sz val="10"/>
      <color indexed="12"/>
      <name val="Arial"/>
      <family val="2"/>
    </font>
    <font>
      <b/>
      <sz val="8"/>
      <name val="Arial"/>
      <family val="2"/>
    </font>
    <font>
      <sz val="8"/>
      <name val="Arial"/>
      <family val="2"/>
    </font>
    <font>
      <b/>
      <sz val="10"/>
      <name val="Arial"/>
      <family val="2"/>
    </font>
    <font>
      <sz val="10"/>
      <name val="Arial"/>
      <family val="2"/>
    </font>
    <font>
      <sz val="10"/>
      <name val="Arial"/>
      <family val="2"/>
    </font>
    <font>
      <sz val="12"/>
      <name val="Arial"/>
      <family val="2"/>
    </font>
    <font>
      <sz val="9"/>
      <name val="Arial"/>
      <family val="2"/>
    </font>
    <font>
      <b/>
      <sz val="11"/>
      <name val="Arial"/>
      <family val="2"/>
    </font>
    <font>
      <sz val="10"/>
      <color indexed="44"/>
      <name val="Arial"/>
      <family val="2"/>
    </font>
    <font>
      <sz val="11"/>
      <name val="Arial"/>
      <family val="2"/>
    </font>
    <font>
      <sz val="8"/>
      <name val="Calibri"/>
      <family val="2"/>
    </font>
    <font>
      <b/>
      <sz val="9"/>
      <color indexed="12"/>
      <name val="Arial"/>
      <family val="2"/>
    </font>
    <font>
      <b/>
      <sz val="8"/>
      <name val="Calibri"/>
      <family val="2"/>
    </font>
    <font>
      <b/>
      <u/>
      <sz val="8"/>
      <name val="Arial"/>
      <family val="2"/>
    </font>
    <font>
      <sz val="10"/>
      <color indexed="8"/>
      <name val="Calibri"/>
      <family val="2"/>
    </font>
    <font>
      <b/>
      <sz val="12"/>
      <color indexed="8"/>
      <name val="Calibri"/>
      <family val="2"/>
    </font>
    <font>
      <b/>
      <sz val="8"/>
      <color indexed="8"/>
      <name val="Calibri"/>
      <family val="2"/>
    </font>
    <font>
      <sz val="8"/>
      <color indexed="81"/>
      <name val="Tahoma"/>
      <family val="2"/>
    </font>
    <font>
      <b/>
      <sz val="9"/>
      <color indexed="81"/>
      <name val="Tahoma"/>
      <family val="2"/>
    </font>
    <font>
      <sz val="9"/>
      <color indexed="81"/>
      <name val="Tahoma"/>
      <family val="2"/>
    </font>
    <font>
      <sz val="9"/>
      <color indexed="12"/>
      <name val="Arial"/>
      <family val="2"/>
    </font>
    <font>
      <sz val="6"/>
      <name val="Arial"/>
      <family val="2"/>
    </font>
    <font>
      <b/>
      <sz val="9"/>
      <name val="Arial"/>
      <family val="2"/>
    </font>
    <font>
      <b/>
      <sz val="6"/>
      <name val="Arial"/>
      <family val="2"/>
    </font>
    <font>
      <b/>
      <sz val="8"/>
      <color indexed="81"/>
      <name val="Arial"/>
      <family val="2"/>
    </font>
    <font>
      <b/>
      <sz val="9"/>
      <color indexed="81"/>
      <name val="Arial"/>
      <family val="2"/>
    </font>
    <font>
      <b/>
      <sz val="7"/>
      <color indexed="10"/>
      <name val="Arial"/>
      <family val="2"/>
    </font>
    <font>
      <b/>
      <sz val="7"/>
      <name val="Arial"/>
      <family val="2"/>
    </font>
    <font>
      <sz val="7"/>
      <name val="Arial"/>
      <family val="2"/>
    </font>
    <font>
      <b/>
      <sz val="8"/>
      <color indexed="10"/>
      <name val="Arial"/>
      <family val="2"/>
    </font>
    <font>
      <b/>
      <sz val="11"/>
      <color indexed="8"/>
      <name val="Calibri"/>
      <family val="2"/>
    </font>
    <font>
      <sz val="11"/>
      <color theme="1"/>
      <name val="Calibri"/>
      <family val="2"/>
      <scheme val="minor"/>
    </font>
    <font>
      <u/>
      <sz val="11"/>
      <color theme="10"/>
      <name val="Calibri"/>
      <family val="2"/>
    </font>
    <font>
      <b/>
      <sz val="11"/>
      <color theme="1"/>
      <name val="Calibri"/>
      <family val="2"/>
      <scheme val="minor"/>
    </font>
    <font>
      <u/>
      <sz val="10"/>
      <color indexed="12"/>
      <name val="Calibri"/>
      <family val="2"/>
      <scheme val="minor"/>
    </font>
    <font>
      <b/>
      <sz val="8"/>
      <color rgb="FFFF0000"/>
      <name val="Arial"/>
      <family val="2"/>
    </font>
    <font>
      <sz val="10"/>
      <name val="Calibri"/>
      <family val="2"/>
      <scheme val="minor"/>
    </font>
    <font>
      <b/>
      <sz val="10"/>
      <color rgb="FFFF0000"/>
      <name val="Arial"/>
      <family val="2"/>
    </font>
    <font>
      <sz val="8"/>
      <color theme="1"/>
      <name val="Calibri"/>
      <family val="2"/>
      <scheme val="minor"/>
    </font>
    <font>
      <sz val="9"/>
      <color theme="1"/>
      <name val="Calibri"/>
      <family val="2"/>
      <scheme val="minor"/>
    </font>
    <font>
      <sz val="9"/>
      <name val="Calibri"/>
      <family val="2"/>
      <scheme val="minor"/>
    </font>
    <font>
      <b/>
      <sz val="8"/>
      <color theme="1"/>
      <name val="Calibri"/>
      <family val="2"/>
      <scheme val="minor"/>
    </font>
    <font>
      <sz val="7"/>
      <color theme="1"/>
      <name val="Calibri"/>
      <family val="2"/>
      <scheme val="minor"/>
    </font>
    <font>
      <sz val="10"/>
      <color theme="1"/>
      <name val="Calibri"/>
      <family val="2"/>
      <scheme val="minor"/>
    </font>
    <font>
      <sz val="7"/>
      <name val="Calibri"/>
      <family val="2"/>
      <scheme val="minor"/>
    </font>
    <font>
      <b/>
      <sz val="8"/>
      <name val="Calibri"/>
      <family val="2"/>
      <scheme val="minor"/>
    </font>
    <font>
      <b/>
      <sz val="9"/>
      <color theme="9" tint="-0.499984740745262"/>
      <name val="Calibri"/>
      <family val="2"/>
      <scheme val="minor"/>
    </font>
    <font>
      <sz val="11"/>
      <color theme="9" tint="-0.499984740745262"/>
      <name val="Calibri"/>
      <family val="2"/>
      <scheme val="minor"/>
    </font>
    <font>
      <b/>
      <sz val="16"/>
      <color theme="1"/>
      <name val="Calibri"/>
      <family val="2"/>
      <scheme val="minor"/>
    </font>
    <font>
      <sz val="12"/>
      <color theme="1"/>
      <name val="Calibri"/>
      <family val="2"/>
      <scheme val="minor"/>
    </font>
    <font>
      <b/>
      <sz val="16"/>
      <color theme="0"/>
      <name val="Calibri"/>
      <family val="2"/>
      <scheme val="minor"/>
    </font>
    <font>
      <sz val="16"/>
      <color theme="0"/>
      <name val="Calibri"/>
      <family val="2"/>
      <scheme val="minor"/>
    </font>
    <font>
      <sz val="20"/>
      <color theme="0"/>
      <name val="Calibri"/>
      <family val="2"/>
      <scheme val="minor"/>
    </font>
    <font>
      <b/>
      <sz val="9"/>
      <color rgb="FFFF0000"/>
      <name val="Arial"/>
      <family val="2"/>
    </font>
    <font>
      <sz val="8"/>
      <color rgb="FFFF0000"/>
      <name val="Arial"/>
      <family val="2"/>
    </font>
    <font>
      <b/>
      <sz val="8"/>
      <color theme="9" tint="-0.499984740745262"/>
      <name val="Calibri"/>
      <family val="2"/>
      <scheme val="minor"/>
    </font>
    <font>
      <sz val="11"/>
      <name val="Calibri"/>
      <family val="2"/>
      <scheme val="minor"/>
    </font>
    <font>
      <sz val="8"/>
      <name val="Calibri"/>
      <family val="2"/>
      <scheme val="minor"/>
    </font>
    <font>
      <b/>
      <sz val="20"/>
      <color rgb="FF0070C0"/>
      <name val="Calibri"/>
      <family val="2"/>
      <scheme val="minor"/>
    </font>
    <font>
      <sz val="10"/>
      <color rgb="FFFF0000"/>
      <name val="Arial"/>
      <family val="2"/>
    </font>
    <font>
      <b/>
      <sz val="11"/>
      <color rgb="FFFF0000"/>
      <name val="Arial"/>
      <family val="2"/>
    </font>
    <font>
      <b/>
      <sz val="12"/>
      <color rgb="FFFF0000"/>
      <name val="Arial"/>
      <family val="2"/>
    </font>
    <font>
      <b/>
      <sz val="12"/>
      <color theme="0"/>
      <name val="Calibri"/>
      <family val="2"/>
      <scheme val="minor"/>
    </font>
    <font>
      <b/>
      <sz val="12"/>
      <color theme="0"/>
      <name val="Arial"/>
      <family val="2"/>
    </font>
    <font>
      <b/>
      <sz val="18"/>
      <color theme="1"/>
      <name val="Calibri"/>
      <family val="2"/>
      <scheme val="minor"/>
    </font>
    <font>
      <sz val="18"/>
      <color theme="1"/>
      <name val="Calibri"/>
      <family val="2"/>
      <scheme val="minor"/>
    </font>
    <font>
      <b/>
      <sz val="12"/>
      <color theme="1"/>
      <name val="Calibri"/>
      <family val="2"/>
      <scheme val="minor"/>
    </font>
    <font>
      <b/>
      <sz val="16"/>
      <color theme="4" tint="0.79998168889431442"/>
      <name val="Calibri"/>
      <family val="2"/>
      <scheme val="minor"/>
    </font>
    <font>
      <sz val="11"/>
      <color theme="4" tint="0.79998168889431442"/>
      <name val="Calibri"/>
      <family val="2"/>
      <scheme val="minor"/>
    </font>
    <font>
      <b/>
      <sz val="12"/>
      <color rgb="FFFF0000"/>
      <name val="Calibri"/>
      <family val="2"/>
      <scheme val="minor"/>
    </font>
    <font>
      <sz val="8"/>
      <color theme="1"/>
      <name val="Calibri"/>
      <family val="2"/>
    </font>
    <font>
      <b/>
      <sz val="12"/>
      <color theme="1"/>
      <name val="Calibri"/>
      <family val="2"/>
    </font>
    <font>
      <sz val="7"/>
      <color rgb="FFFF0000"/>
      <name val="Calibri"/>
      <family val="2"/>
      <scheme val="minor"/>
    </font>
    <font>
      <sz val="7"/>
      <color indexed="8"/>
      <name val="Calibri"/>
      <family val="2"/>
    </font>
    <font>
      <sz val="11"/>
      <color indexed="8"/>
      <name val="Calibri"/>
      <family val="2"/>
    </font>
    <font>
      <b/>
      <sz val="11"/>
      <color theme="3"/>
      <name val="Arial"/>
      <family val="2"/>
    </font>
    <font>
      <sz val="11"/>
      <color theme="3"/>
      <name val="Arial"/>
      <family val="2"/>
    </font>
    <font>
      <b/>
      <sz val="11"/>
      <color theme="3"/>
      <name val="Calibri"/>
      <family val="2"/>
    </font>
    <font>
      <b/>
      <u/>
      <sz val="11"/>
      <name val="Arial"/>
      <family val="2"/>
    </font>
    <font>
      <b/>
      <sz val="14"/>
      <name val="Arial"/>
      <family val="2"/>
    </font>
    <font>
      <sz val="11"/>
      <color indexed="9"/>
      <name val="Calibri"/>
      <family val="2"/>
    </font>
    <font>
      <b/>
      <sz val="15"/>
      <color indexed="56"/>
      <name val="Calibri"/>
      <family val="2"/>
    </font>
    <font>
      <b/>
      <sz val="13"/>
      <color indexed="56"/>
      <name val="Calibri"/>
      <family val="2"/>
    </font>
    <font>
      <b/>
      <sz val="11"/>
      <color indexed="56"/>
      <name val="Calibri"/>
      <family val="2"/>
    </font>
    <font>
      <b/>
      <sz val="11"/>
      <color indexed="52"/>
      <name val="Calibri"/>
      <family val="2"/>
    </font>
    <font>
      <sz val="11"/>
      <color indexed="52"/>
      <name val="Calibri"/>
      <family val="2"/>
    </font>
    <font>
      <sz val="11"/>
      <color indexed="17"/>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1"/>
      <color indexed="9"/>
      <name val="Calibri"/>
      <family val="2"/>
    </font>
    <font>
      <b/>
      <sz val="11"/>
      <color rgb="FFFF0000"/>
      <name val="Calibri"/>
      <family val="2"/>
    </font>
    <font>
      <b/>
      <vertAlign val="superscript"/>
      <sz val="10"/>
      <name val="Arial"/>
      <family val="2"/>
    </font>
    <font>
      <b/>
      <vertAlign val="superscript"/>
      <sz val="9"/>
      <name val="Arial"/>
      <family val="2"/>
    </font>
    <font>
      <b/>
      <sz val="8"/>
      <color theme="0"/>
      <name val="Calibri"/>
      <family val="2"/>
      <scheme val="minor"/>
    </font>
    <font>
      <u/>
      <sz val="11"/>
      <color indexed="12"/>
      <name val="Calibri"/>
      <family val="2"/>
    </font>
    <font>
      <b/>
      <sz val="6"/>
      <name val="Calibri"/>
      <family val="2"/>
    </font>
    <font>
      <b/>
      <sz val="9"/>
      <color rgb="FFFF0000"/>
      <name val="Calibri"/>
      <family val="2"/>
    </font>
    <font>
      <b/>
      <u/>
      <sz val="7"/>
      <name val="Arial"/>
      <family val="2"/>
    </font>
    <font>
      <b/>
      <sz val="16"/>
      <name val="Arial"/>
      <family val="2"/>
    </font>
    <font>
      <b/>
      <sz val="18"/>
      <name val="Calibri"/>
      <family val="2"/>
    </font>
    <font>
      <sz val="10"/>
      <color indexed="12"/>
      <name val="Arial"/>
      <family val="2"/>
    </font>
    <font>
      <sz val="10"/>
      <color theme="1"/>
      <name val="Arial"/>
      <family val="2"/>
    </font>
    <font>
      <b/>
      <sz val="7"/>
      <color indexed="8"/>
      <name val="Calibri"/>
      <family val="2"/>
    </font>
    <font>
      <sz val="12"/>
      <color rgb="FFFF0000"/>
      <name val="Arial"/>
      <family val="2"/>
    </font>
    <font>
      <sz val="8"/>
      <color theme="3"/>
      <name val="Arial"/>
      <family val="2"/>
    </font>
    <font>
      <sz val="10"/>
      <color theme="0"/>
      <name val="Arial"/>
      <family val="2"/>
    </font>
    <font>
      <u/>
      <sz val="10"/>
      <color rgb="FFC00000"/>
      <name val="Arial"/>
      <family val="2"/>
    </font>
    <font>
      <b/>
      <vertAlign val="superscript"/>
      <sz val="8"/>
      <name val="Arial"/>
      <family val="2"/>
    </font>
    <font>
      <vertAlign val="superscript"/>
      <sz val="8"/>
      <name val="Arial"/>
      <family val="2"/>
    </font>
    <font>
      <b/>
      <sz val="9"/>
      <name val="Calibri"/>
      <family val="2"/>
    </font>
    <font>
      <b/>
      <sz val="16"/>
      <name val="Calibri"/>
      <family val="2"/>
      <scheme val="minor"/>
    </font>
    <font>
      <u/>
      <sz val="8"/>
      <name val="Arial"/>
      <family val="2"/>
    </font>
    <font>
      <b/>
      <sz val="16"/>
      <color rgb="FF0070C0"/>
      <name val="Calibri"/>
      <family val="2"/>
      <scheme val="minor"/>
    </font>
    <font>
      <sz val="10"/>
      <color rgb="FF0070C0"/>
      <name val="Arial"/>
      <family val="2"/>
    </font>
    <font>
      <sz val="11"/>
      <color theme="0"/>
      <name val="Calibri"/>
      <family val="2"/>
      <scheme val="minor"/>
    </font>
    <font>
      <sz val="10"/>
      <color rgb="FF00B050"/>
      <name val="Arial"/>
      <family val="2"/>
    </font>
    <font>
      <sz val="8"/>
      <color rgb="FF00B050"/>
      <name val="Arial"/>
      <family val="2"/>
    </font>
    <font>
      <b/>
      <sz val="12"/>
      <color rgb="FF00B050"/>
      <name val="Arial"/>
      <family val="2"/>
    </font>
    <font>
      <b/>
      <sz val="12"/>
      <color theme="4"/>
      <name val="Arial"/>
      <family val="2"/>
    </font>
    <font>
      <sz val="12"/>
      <color theme="4"/>
      <name val="Arial"/>
      <family val="2"/>
    </font>
  </fonts>
  <fills count="6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4"/>
        <bgColor indexed="64"/>
      </patternFill>
    </fill>
    <fill>
      <patternFill patternType="solid">
        <fgColor indexed="50"/>
        <bgColor indexed="64"/>
      </patternFill>
    </fill>
    <fill>
      <patternFill patternType="solid">
        <fgColor theme="0"/>
        <bgColor indexed="64"/>
      </patternFill>
    </fill>
    <fill>
      <patternFill patternType="solid">
        <fgColor theme="0" tint="-0.14999847407452621"/>
        <bgColor indexed="64"/>
      </patternFill>
    </fill>
    <fill>
      <patternFill patternType="solid">
        <fgColor rgb="FF99CCFF"/>
        <bgColor indexed="64"/>
      </patternFill>
    </fill>
    <fill>
      <patternFill patternType="solid">
        <fgColor rgb="FFDBE5F1"/>
        <bgColor indexed="64"/>
      </patternFill>
    </fill>
    <fill>
      <patternFill patternType="solid">
        <fgColor theme="6" tint="0.79998168889431442"/>
        <bgColor indexed="64"/>
      </patternFill>
    </fill>
    <fill>
      <patternFill patternType="solid">
        <fgColor rgb="FFFDDFC7"/>
        <bgColor indexed="64"/>
      </patternFill>
    </fill>
    <fill>
      <patternFill patternType="solid">
        <fgColor rgb="FFF79B4F"/>
        <bgColor indexed="64"/>
      </patternFill>
    </fill>
    <fill>
      <patternFill patternType="solid">
        <fgColor rgb="FFF3E1E3"/>
        <bgColor indexed="64"/>
      </patternFill>
    </fill>
    <fill>
      <patternFill patternType="solid">
        <fgColor rgb="FFE4BEC2"/>
        <bgColor indexed="64"/>
      </patternFill>
    </fill>
    <fill>
      <patternFill patternType="solid">
        <fgColor rgb="FF99CC00"/>
        <bgColor indexed="64"/>
      </patternFill>
    </fill>
    <fill>
      <patternFill patternType="solid">
        <fgColor theme="5" tint="0.79998168889431442"/>
        <bgColor indexed="64"/>
      </patternFill>
    </fill>
    <fill>
      <patternFill patternType="solid">
        <fgColor theme="4"/>
        <bgColor indexed="64"/>
      </patternFill>
    </fill>
    <fill>
      <patternFill patternType="solid">
        <fgColor rgb="FF9BBB59"/>
        <bgColor indexed="64"/>
      </patternFill>
    </fill>
    <fill>
      <patternFill patternType="solid">
        <fgColor theme="9"/>
        <bgColor indexed="64"/>
      </patternFill>
    </fill>
    <fill>
      <patternFill patternType="solid">
        <fgColor theme="5" tint="0.39994506668294322"/>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82A5D0"/>
        <bgColor indexed="64"/>
      </patternFill>
    </fill>
    <fill>
      <patternFill patternType="solid">
        <fgColor theme="6"/>
        <bgColor indexed="64"/>
      </patternFill>
    </fill>
    <fill>
      <patternFill patternType="solid">
        <fgColor rgb="FFBBD18F"/>
        <bgColor indexed="64"/>
      </patternFill>
    </fill>
    <fill>
      <patternFill patternType="solid">
        <fgColor rgb="FFD96709"/>
        <bgColor indexed="64"/>
      </patternFill>
    </fill>
    <fill>
      <patternFill patternType="solid">
        <fgColor theme="5" tint="0.39997558519241921"/>
        <bgColor indexed="64"/>
      </patternFill>
    </fill>
    <fill>
      <patternFill patternType="solid">
        <fgColor rgb="FFD3939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theme="9" tint="0.39997558519241921"/>
        <bgColor indexed="64"/>
      </patternFill>
    </fill>
    <fill>
      <patternFill patternType="solid">
        <fgColor theme="2" tint="-0.499984740745262"/>
        <bgColor indexed="64"/>
      </patternFill>
    </fill>
    <fill>
      <patternFill patternType="solid">
        <fgColor rgb="FFD9D9D9"/>
        <bgColor indexed="64"/>
      </patternFill>
    </fill>
  </fills>
  <borders count="81">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bottom style="thick">
        <color rgb="FF92D050"/>
      </bottom>
      <diagonal/>
    </border>
    <border>
      <left/>
      <right/>
      <top/>
      <bottom style="double">
        <color theme="3"/>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style="thin">
        <color theme="0" tint="-0.24994659260841701"/>
      </right>
      <top/>
      <bottom/>
      <diagonal/>
    </border>
    <border>
      <left style="thin">
        <color theme="0" tint="-0.24994659260841701"/>
      </left>
      <right style="thin">
        <color theme="0" tint="-0.24994659260841701"/>
      </right>
      <top style="thin">
        <color theme="0" tint="-4.9989318521683403E-2"/>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dotted">
        <color indexed="64"/>
      </right>
      <top/>
      <bottom/>
      <diagonal/>
    </border>
    <border>
      <left style="dotted">
        <color indexed="64"/>
      </left>
      <right style="thin">
        <color indexed="64"/>
      </right>
      <top/>
      <bottom/>
      <diagonal/>
    </border>
    <border>
      <left style="medium">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medium">
        <color indexed="64"/>
      </right>
      <top/>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style="medium">
        <color indexed="64"/>
      </bottom>
      <diagonal/>
    </border>
    <border>
      <left style="medium">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s>
  <cellStyleXfs count="73">
    <xf numFmtId="0" fontId="0" fillId="0" borderId="0"/>
    <xf numFmtId="0" fontId="22"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29" fillId="0" borderId="0"/>
    <xf numFmtId="0" fontId="57" fillId="0" borderId="0"/>
    <xf numFmtId="0" fontId="57" fillId="0" borderId="0"/>
    <xf numFmtId="0" fontId="57" fillId="0" borderId="0"/>
    <xf numFmtId="0" fontId="57" fillId="0" borderId="0"/>
    <xf numFmtId="0" fontId="29" fillId="0" borderId="0"/>
    <xf numFmtId="0" fontId="57" fillId="0" borderId="0"/>
    <xf numFmtId="0" fontId="13" fillId="0" borderId="0"/>
    <xf numFmtId="0" fontId="13" fillId="0" borderId="0"/>
    <xf numFmtId="0" fontId="12" fillId="0" borderId="0"/>
    <xf numFmtId="0" fontId="100" fillId="35" borderId="0" applyNumberFormat="0" applyBorder="0" applyAlignment="0" applyProtection="0"/>
    <xf numFmtId="0" fontId="100" fillId="36" borderId="0" applyNumberFormat="0" applyBorder="0" applyAlignment="0" applyProtection="0"/>
    <xf numFmtId="0" fontId="100" fillId="37" borderId="0" applyNumberFormat="0" applyBorder="0" applyAlignment="0" applyProtection="0"/>
    <xf numFmtId="0" fontId="100" fillId="38" borderId="0" applyNumberFormat="0" applyBorder="0" applyAlignment="0" applyProtection="0"/>
    <xf numFmtId="0" fontId="100" fillId="39" borderId="0" applyNumberFormat="0" applyBorder="0" applyAlignment="0" applyProtection="0"/>
    <xf numFmtId="0" fontId="100" fillId="40" borderId="0" applyNumberFormat="0" applyBorder="0" applyAlignment="0" applyProtection="0"/>
    <xf numFmtId="0" fontId="100" fillId="41" borderId="0" applyNumberFormat="0" applyBorder="0" applyAlignment="0" applyProtection="0"/>
    <xf numFmtId="0" fontId="100" fillId="42" borderId="0" applyNumberFormat="0" applyBorder="0" applyAlignment="0" applyProtection="0"/>
    <xf numFmtId="0" fontId="100" fillId="43" borderId="0" applyNumberFormat="0" applyBorder="0" applyAlignment="0" applyProtection="0"/>
    <xf numFmtId="0" fontId="100" fillId="38" borderId="0" applyNumberFormat="0" applyBorder="0" applyAlignment="0" applyProtection="0"/>
    <xf numFmtId="0" fontId="100" fillId="41" borderId="0" applyNumberFormat="0" applyBorder="0" applyAlignment="0" applyProtection="0"/>
    <xf numFmtId="0" fontId="100" fillId="44" borderId="0" applyNumberFormat="0" applyBorder="0" applyAlignment="0" applyProtection="0"/>
    <xf numFmtId="0" fontId="106" fillId="45" borderId="0" applyNumberFormat="0" applyBorder="0" applyAlignment="0" applyProtection="0"/>
    <xf numFmtId="0" fontId="106" fillId="42" borderId="0" applyNumberFormat="0" applyBorder="0" applyAlignment="0" applyProtection="0"/>
    <xf numFmtId="0" fontId="106" fillId="43" borderId="0" applyNumberFormat="0" applyBorder="0" applyAlignment="0" applyProtection="0"/>
    <xf numFmtId="0" fontId="106" fillId="46" borderId="0" applyNumberFormat="0" applyBorder="0" applyAlignment="0" applyProtection="0"/>
    <xf numFmtId="0" fontId="106" fillId="47" borderId="0" applyNumberFormat="0" applyBorder="0" applyAlignment="0" applyProtection="0"/>
    <xf numFmtId="0" fontId="106" fillId="48" borderId="0" applyNumberFormat="0" applyBorder="0" applyAlignment="0" applyProtection="0"/>
    <xf numFmtId="0" fontId="107" fillId="0" borderId="35" applyNumberFormat="0" applyFill="0" applyAlignment="0" applyProtection="0"/>
    <xf numFmtId="0" fontId="108" fillId="0" borderId="36" applyNumberFormat="0" applyFill="0" applyAlignment="0" applyProtection="0"/>
    <xf numFmtId="0" fontId="109" fillId="0" borderId="37" applyNumberFormat="0" applyFill="0" applyAlignment="0" applyProtection="0"/>
    <xf numFmtId="0" fontId="109" fillId="0" borderId="0" applyNumberFormat="0" applyFill="0" applyBorder="0" applyAlignment="0" applyProtection="0"/>
    <xf numFmtId="0" fontId="110" fillId="49" borderId="38" applyNumberFormat="0" applyAlignment="0" applyProtection="0"/>
    <xf numFmtId="0" fontId="111" fillId="0" borderId="39" applyNumberFormat="0" applyFill="0" applyAlignment="0" applyProtection="0"/>
    <xf numFmtId="0" fontId="106" fillId="50" borderId="0" applyNumberFormat="0" applyBorder="0" applyAlignment="0" applyProtection="0"/>
    <xf numFmtId="0" fontId="106" fillId="51" borderId="0" applyNumberFormat="0" applyBorder="0" applyAlignment="0" applyProtection="0"/>
    <xf numFmtId="0" fontId="106" fillId="52" borderId="0" applyNumberFormat="0" applyBorder="0" applyAlignment="0" applyProtection="0"/>
    <xf numFmtId="0" fontId="106" fillId="46" borderId="0" applyNumberFormat="0" applyBorder="0" applyAlignment="0" applyProtection="0"/>
    <xf numFmtId="0" fontId="106" fillId="47" borderId="0" applyNumberFormat="0" applyBorder="0" applyAlignment="0" applyProtection="0"/>
    <xf numFmtId="0" fontId="106" fillId="53" borderId="0" applyNumberFormat="0" applyBorder="0" applyAlignment="0" applyProtection="0"/>
    <xf numFmtId="0" fontId="112" fillId="37" borderId="0" applyNumberFormat="0" applyBorder="0" applyAlignment="0" applyProtection="0"/>
    <xf numFmtId="0" fontId="113" fillId="40" borderId="38" applyNumberFormat="0" applyAlignment="0" applyProtection="0"/>
    <xf numFmtId="0" fontId="114" fillId="36" borderId="0" applyNumberFormat="0" applyBorder="0" applyAlignment="0" applyProtection="0"/>
    <xf numFmtId="0" fontId="115" fillId="54" borderId="0" applyNumberFormat="0" applyBorder="0" applyAlignment="0" applyProtection="0"/>
    <xf numFmtId="0" fontId="29" fillId="55" borderId="1" applyNumberFormat="0" applyFont="0" applyAlignment="0" applyProtection="0"/>
    <xf numFmtId="0" fontId="116" fillId="49" borderId="40" applyNumberFormat="0" applyAlignment="0" applyProtection="0"/>
    <xf numFmtId="0" fontId="117" fillId="0" borderId="0" applyNumberFormat="0" applyFill="0" applyBorder="0" applyAlignment="0" applyProtection="0"/>
    <xf numFmtId="0" fontId="118" fillId="0" borderId="0" applyNumberFormat="0" applyFill="0" applyBorder="0" applyAlignment="0" applyProtection="0"/>
    <xf numFmtId="0" fontId="119" fillId="0" borderId="0" applyNumberFormat="0" applyFill="0" applyBorder="0" applyAlignment="0" applyProtection="0"/>
    <xf numFmtId="0" fontId="56" fillId="0" borderId="41" applyNumberFormat="0" applyFill="0" applyAlignment="0" applyProtection="0"/>
    <xf numFmtId="0" fontId="120" fillId="56" borderId="42" applyNumberFormat="0" applyAlignment="0" applyProtection="0"/>
    <xf numFmtId="0" fontId="11" fillId="0" borderId="0"/>
    <xf numFmtId="0" fontId="11" fillId="0" borderId="0"/>
    <xf numFmtId="0" fontId="10" fillId="0" borderId="0"/>
    <xf numFmtId="0" fontId="9" fillId="0" borderId="0"/>
    <xf numFmtId="0" fontId="125"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alignment vertical="top"/>
      <protection locked="0"/>
    </xf>
    <xf numFmtId="0" fontId="8" fillId="0" borderId="0"/>
    <xf numFmtId="0" fontId="100" fillId="0" borderId="0"/>
    <xf numFmtId="0" fontId="8" fillId="0" borderId="0"/>
    <xf numFmtId="0" fontId="100" fillId="0" borderId="0"/>
    <xf numFmtId="0" fontId="100" fillId="0" borderId="0"/>
    <xf numFmtId="9" fontId="29" fillId="0" borderId="0" applyFont="0" applyFill="0" applyBorder="0" applyAlignment="0" applyProtection="0"/>
    <xf numFmtId="0" fontId="7" fillId="0" borderId="0"/>
    <xf numFmtId="0" fontId="6" fillId="0" borderId="0"/>
    <xf numFmtId="0" fontId="5" fillId="0" borderId="0"/>
    <xf numFmtId="0" fontId="4" fillId="0" borderId="0"/>
    <xf numFmtId="0" fontId="3" fillId="0" borderId="0"/>
    <xf numFmtId="0" fontId="2" fillId="0" borderId="0"/>
  </cellStyleXfs>
  <cellXfs count="857">
    <xf numFmtId="0" fontId="0" fillId="0" borderId="0" xfId="0"/>
    <xf numFmtId="0" fontId="14" fillId="0" borderId="0" xfId="0" applyFont="1"/>
    <xf numFmtId="0" fontId="18" fillId="0" borderId="0" xfId="0" applyFont="1" applyAlignment="1">
      <alignment vertical="center"/>
    </xf>
    <xf numFmtId="0" fontId="0" fillId="0" borderId="0" xfId="0" applyBorder="1" applyAlignment="1">
      <alignment wrapText="1"/>
    </xf>
    <xf numFmtId="0" fontId="0" fillId="0" borderId="0" xfId="0" applyAlignment="1">
      <alignment vertical="center"/>
    </xf>
    <xf numFmtId="0" fontId="0" fillId="0" borderId="2" xfId="0" applyBorder="1" applyAlignment="1">
      <alignment wrapText="1"/>
    </xf>
    <xf numFmtId="0" fontId="19" fillId="0" borderId="0" xfId="0" applyFont="1"/>
    <xf numFmtId="0" fontId="20" fillId="0" borderId="0" xfId="0" applyFont="1" applyAlignment="1">
      <alignment vertical="center"/>
    </xf>
    <xf numFmtId="0" fontId="20" fillId="0" borderId="0" xfId="0" applyFont="1" applyAlignment="1">
      <alignment horizontal="left" vertical="center"/>
    </xf>
    <xf numFmtId="0" fontId="17" fillId="0" borderId="0" xfId="0" applyFont="1" applyBorder="1" applyAlignment="1">
      <alignment horizontal="center" vertical="center"/>
    </xf>
    <xf numFmtId="0" fontId="20" fillId="0" borderId="0" xfId="0" applyFont="1" applyAlignment="1" applyProtection="1">
      <alignment vertical="center"/>
      <protection locked="0"/>
    </xf>
    <xf numFmtId="0" fontId="20" fillId="0" borderId="0" xfId="0" applyFont="1" applyAlignment="1" applyProtection="1">
      <alignment horizontal="left" vertical="center"/>
      <protection locked="0"/>
    </xf>
    <xf numFmtId="0" fontId="0" fillId="0" borderId="0" xfId="0" applyAlignment="1">
      <alignment vertical="center" wrapText="1"/>
    </xf>
    <xf numFmtId="0" fontId="30" fillId="0" borderId="0" xfId="0" applyFont="1" applyAlignment="1">
      <alignment vertical="center"/>
    </xf>
    <xf numFmtId="0" fontId="30" fillId="0" borderId="0" xfId="0" applyFont="1"/>
    <xf numFmtId="0" fontId="27" fillId="0" borderId="0" xfId="0" applyFont="1" applyAlignment="1">
      <alignment vertical="center"/>
    </xf>
    <xf numFmtId="0" fontId="30" fillId="0" borderId="0" xfId="0" applyFont="1" applyFill="1" applyAlignment="1">
      <alignment vertical="center"/>
    </xf>
    <xf numFmtId="0" fontId="27" fillId="2" borderId="3" xfId="0" applyFont="1" applyFill="1" applyBorder="1" applyAlignment="1">
      <alignment horizontal="center" vertical="center" wrapText="1"/>
    </xf>
    <xf numFmtId="0" fontId="27" fillId="2" borderId="0" xfId="0" applyFont="1" applyFill="1" applyAlignment="1">
      <alignment horizontal="center" vertical="center"/>
    </xf>
    <xf numFmtId="0" fontId="26" fillId="2" borderId="4" xfId="0" applyFont="1" applyFill="1" applyBorder="1" applyAlignment="1">
      <alignment horizontal="center" vertical="center"/>
    </xf>
    <xf numFmtId="0" fontId="19" fillId="0" borderId="0" xfId="0" applyFont="1" applyAlignment="1">
      <alignment vertical="center"/>
    </xf>
    <xf numFmtId="0" fontId="25" fillId="0" borderId="0" xfId="0" applyFont="1" applyFill="1" applyAlignment="1">
      <alignment vertical="center"/>
    </xf>
    <xf numFmtId="0" fontId="32" fillId="0" borderId="0" xfId="0" applyFont="1" applyAlignment="1">
      <alignment vertical="center"/>
    </xf>
    <xf numFmtId="0" fontId="37" fillId="0" borderId="0" xfId="0" applyFont="1" applyAlignment="1">
      <alignment horizontal="center" vertical="center"/>
    </xf>
    <xf numFmtId="0" fontId="37" fillId="0" borderId="0" xfId="0" applyFont="1" applyFill="1" applyAlignment="1">
      <alignment horizontal="center" vertical="center" wrapText="1"/>
    </xf>
    <xf numFmtId="0" fontId="28" fillId="0" borderId="0" xfId="0" applyFont="1" applyAlignment="1">
      <alignment horizontal="center" vertical="center"/>
    </xf>
    <xf numFmtId="0" fontId="60" fillId="0" borderId="0" xfId="1" applyFont="1" applyAlignment="1" applyProtection="1">
      <alignment horizontal="center"/>
    </xf>
    <xf numFmtId="0" fontId="60" fillId="3" borderId="0" xfId="1" applyFont="1" applyFill="1" applyAlignment="1" applyProtection="1">
      <alignment horizontal="center" vertical="center"/>
    </xf>
    <xf numFmtId="0" fontId="21" fillId="4" borderId="0" xfId="0" applyFont="1" applyFill="1" applyAlignment="1" applyProtection="1">
      <alignment vertical="center"/>
      <protection hidden="1"/>
    </xf>
    <xf numFmtId="0" fontId="30" fillId="4" borderId="0" xfId="0" applyFont="1" applyFill="1" applyAlignment="1" applyProtection="1">
      <alignment vertical="center"/>
      <protection hidden="1"/>
    </xf>
    <xf numFmtId="0" fontId="31" fillId="4" borderId="0" xfId="0" applyFont="1" applyFill="1" applyAlignment="1" applyProtection="1">
      <alignment vertical="center"/>
      <protection hidden="1"/>
    </xf>
    <xf numFmtId="0" fontId="31" fillId="4" borderId="0" xfId="0" applyFont="1" applyFill="1" applyAlignment="1" applyProtection="1">
      <alignment horizontal="left" vertical="center"/>
      <protection hidden="1"/>
    </xf>
    <xf numFmtId="0" fontId="21" fillId="4" borderId="0" xfId="0" applyFont="1" applyFill="1" applyBorder="1" applyAlignment="1" applyProtection="1">
      <alignment horizontal="center" vertical="center"/>
      <protection hidden="1"/>
    </xf>
    <xf numFmtId="0" fontId="34" fillId="4" borderId="0" xfId="0" applyFont="1" applyFill="1" applyAlignment="1" applyProtection="1">
      <alignment vertical="center"/>
      <protection hidden="1"/>
    </xf>
    <xf numFmtId="164" fontId="27" fillId="2" borderId="4" xfId="0" applyNumberFormat="1" applyFont="1" applyFill="1" applyBorder="1" applyAlignment="1" applyProtection="1">
      <alignment horizontal="center" vertical="center" wrapText="1"/>
      <protection hidden="1"/>
    </xf>
    <xf numFmtId="0" fontId="61" fillId="0" borderId="0" xfId="0" applyFont="1" applyAlignment="1">
      <alignment vertical="center"/>
    </xf>
    <xf numFmtId="0" fontId="33" fillId="6" borderId="0" xfId="0" applyFont="1" applyFill="1" applyAlignment="1">
      <alignment vertical="center" wrapText="1"/>
    </xf>
    <xf numFmtId="0" fontId="19" fillId="0" borderId="0" xfId="0" applyFont="1" applyAlignment="1">
      <alignment vertical="center" wrapText="1"/>
    </xf>
    <xf numFmtId="0" fontId="0" fillId="0" borderId="27" xfId="0" applyBorder="1" applyAlignment="1">
      <alignment vertical="center"/>
    </xf>
    <xf numFmtId="0" fontId="29" fillId="0" borderId="0" xfId="3" applyAlignment="1">
      <alignment vertical="center"/>
    </xf>
    <xf numFmtId="0" fontId="19" fillId="0" borderId="0" xfId="3" applyFont="1" applyAlignment="1">
      <alignment vertical="center"/>
    </xf>
    <xf numFmtId="0" fontId="0" fillId="0" borderId="0" xfId="0" applyBorder="1"/>
    <xf numFmtId="0" fontId="62" fillId="0" borderId="0" xfId="0" applyFont="1"/>
    <xf numFmtId="0" fontId="62" fillId="0" borderId="0" xfId="0" applyFont="1" applyAlignment="1">
      <alignment vertical="center"/>
    </xf>
    <xf numFmtId="0" fontId="60" fillId="0" borderId="0" xfId="1" applyFont="1" applyBorder="1" applyAlignment="1" applyProtection="1">
      <alignment horizontal="center"/>
    </xf>
    <xf numFmtId="0" fontId="60" fillId="3" borderId="0" xfId="1" applyFont="1" applyFill="1" applyBorder="1" applyAlignment="1" applyProtection="1">
      <alignment horizontal="center" vertical="center"/>
    </xf>
    <xf numFmtId="0" fontId="63" fillId="0" borderId="0" xfId="0" applyFont="1" applyAlignment="1">
      <alignment vertical="center"/>
    </xf>
    <xf numFmtId="0" fontId="61" fillId="0" borderId="0" xfId="3" applyFont="1" applyFill="1" applyAlignment="1">
      <alignment vertical="center"/>
    </xf>
    <xf numFmtId="0" fontId="63" fillId="0" borderId="0" xfId="3" applyFont="1" applyFill="1" applyAlignment="1">
      <alignment vertical="center"/>
    </xf>
    <xf numFmtId="0" fontId="63" fillId="0" borderId="0" xfId="3" applyFont="1" applyAlignment="1">
      <alignment vertical="center"/>
    </xf>
    <xf numFmtId="0" fontId="35" fillId="0" borderId="0" xfId="0" applyFont="1" applyAlignment="1">
      <alignment wrapText="1"/>
    </xf>
    <xf numFmtId="0" fontId="0" fillId="0" borderId="0" xfId="0" applyBorder="1" applyAlignment="1">
      <alignment vertical="center"/>
    </xf>
    <xf numFmtId="0" fontId="29" fillId="0" borderId="0" xfId="0" quotePrefix="1" applyFont="1" applyBorder="1" applyAlignment="1">
      <alignment horizontal="center" vertical="center"/>
    </xf>
    <xf numFmtId="0" fontId="47" fillId="0" borderId="0" xfId="0" applyFont="1" applyAlignment="1">
      <alignment vertical="center"/>
    </xf>
    <xf numFmtId="0" fontId="29" fillId="0" borderId="0" xfId="0" applyFont="1" applyAlignment="1">
      <alignment vertical="center"/>
    </xf>
    <xf numFmtId="0" fontId="19" fillId="0" borderId="0" xfId="3" applyFont="1" applyFill="1" applyAlignment="1">
      <alignment vertical="center"/>
    </xf>
    <xf numFmtId="0" fontId="29" fillId="0" borderId="0" xfId="0" applyFont="1"/>
    <xf numFmtId="0" fontId="22" fillId="0" borderId="0" xfId="1" applyAlignment="1" applyProtection="1">
      <alignment horizontal="center"/>
    </xf>
    <xf numFmtId="0" fontId="22" fillId="3" borderId="0" xfId="1" applyFill="1" applyAlignment="1" applyProtection="1">
      <alignment horizontal="center" vertical="center"/>
    </xf>
    <xf numFmtId="0" fontId="29" fillId="0" borderId="4" xfId="0" applyFont="1" applyBorder="1" applyAlignment="1" applyProtection="1">
      <alignment vertical="center"/>
      <protection locked="0"/>
    </xf>
    <xf numFmtId="0" fontId="22" fillId="0" borderId="0" xfId="1" applyAlignment="1" applyProtection="1">
      <alignment horizontal="center" vertical="center"/>
    </xf>
    <xf numFmtId="0" fontId="17" fillId="0" borderId="0" xfId="0" applyFont="1" applyBorder="1" applyAlignment="1" applyProtection="1">
      <alignment horizontal="center" vertical="center"/>
      <protection hidden="1"/>
    </xf>
    <xf numFmtId="0" fontId="17" fillId="7" borderId="0" xfId="0" applyFont="1" applyFill="1" applyBorder="1" applyAlignment="1" applyProtection="1">
      <alignment horizontal="center" vertical="center"/>
      <protection hidden="1"/>
    </xf>
    <xf numFmtId="0" fontId="32" fillId="0" borderId="0" xfId="0" applyFont="1" applyAlignment="1" applyProtection="1">
      <alignment vertical="center"/>
    </xf>
    <xf numFmtId="0" fontId="20" fillId="7" borderId="0" xfId="0" applyFont="1" applyFill="1" applyAlignment="1" applyProtection="1">
      <alignment vertical="center"/>
    </xf>
    <xf numFmtId="0" fontId="20" fillId="7" borderId="0" xfId="0" applyFont="1" applyFill="1" applyAlignment="1" applyProtection="1">
      <alignment horizontal="left" vertical="center"/>
    </xf>
    <xf numFmtId="0" fontId="63" fillId="0" borderId="0" xfId="0" applyFont="1" applyAlignment="1" applyProtection="1">
      <alignment vertical="center"/>
    </xf>
    <xf numFmtId="0" fontId="0" fillId="0" borderId="0" xfId="0" applyAlignment="1" applyProtection="1">
      <alignment vertical="center"/>
    </xf>
    <xf numFmtId="0" fontId="20" fillId="0" borderId="0" xfId="0" applyFont="1" applyAlignment="1" applyProtection="1">
      <alignment vertical="center"/>
    </xf>
    <xf numFmtId="0" fontId="20" fillId="0" borderId="0" xfId="0" applyFont="1" applyAlignment="1" applyProtection="1">
      <alignment horizontal="left" vertical="center"/>
    </xf>
    <xf numFmtId="0" fontId="19" fillId="0" borderId="0" xfId="0" applyFont="1" applyBorder="1" applyAlignment="1">
      <alignment horizontal="justify" vertical="center" wrapText="1"/>
    </xf>
    <xf numFmtId="0" fontId="25" fillId="0" borderId="28" xfId="0" applyFont="1" applyFill="1" applyBorder="1" applyAlignment="1">
      <alignment vertical="center"/>
    </xf>
    <xf numFmtId="0" fontId="79" fillId="0" borderId="0" xfId="3" applyFont="1" applyFill="1" applyAlignment="1">
      <alignment vertical="center"/>
    </xf>
    <xf numFmtId="0" fontId="79" fillId="0" borderId="0" xfId="0" applyFont="1" applyAlignment="1">
      <alignment vertical="center"/>
    </xf>
    <xf numFmtId="0" fontId="32" fillId="0" borderId="0" xfId="0" applyFont="1" applyAlignment="1">
      <alignment vertical="center" wrapText="1"/>
    </xf>
    <xf numFmtId="0" fontId="79" fillId="0" borderId="0" xfId="3" applyFont="1" applyAlignment="1">
      <alignment vertical="center"/>
    </xf>
    <xf numFmtId="0" fontId="29" fillId="0" borderId="28" xfId="0" applyFont="1" applyBorder="1" applyAlignment="1">
      <alignment horizontal="justify" vertical="center" wrapText="1"/>
    </xf>
    <xf numFmtId="0" fontId="29" fillId="0" borderId="0" xfId="3" applyAlignment="1">
      <alignment vertical="center" wrapText="1"/>
    </xf>
    <xf numFmtId="0" fontId="29" fillId="0" borderId="0" xfId="0" applyFont="1" applyBorder="1" applyAlignment="1" applyProtection="1">
      <alignment vertical="center" wrapText="1"/>
      <protection locked="0"/>
    </xf>
    <xf numFmtId="0" fontId="0" fillId="0" borderId="0" xfId="0" applyBorder="1" applyAlignment="1">
      <alignment vertical="center" wrapText="1"/>
    </xf>
    <xf numFmtId="0" fontId="19" fillId="0" borderId="0" xfId="0" applyFont="1" applyAlignment="1" applyProtection="1">
      <alignment vertical="center"/>
    </xf>
    <xf numFmtId="0" fontId="19" fillId="26" borderId="3" xfId="0" applyFont="1" applyFill="1" applyBorder="1" applyAlignment="1" applyProtection="1">
      <alignment horizontal="center" vertical="center" wrapText="1"/>
    </xf>
    <xf numFmtId="0" fontId="61" fillId="0" borderId="0" xfId="0" applyFont="1" applyAlignment="1" applyProtection="1">
      <alignment vertical="center"/>
    </xf>
    <xf numFmtId="0" fontId="0" fillId="0" borderId="0" xfId="0" applyProtection="1"/>
    <xf numFmtId="0" fontId="14" fillId="0" borderId="0" xfId="0" applyFont="1" applyProtection="1"/>
    <xf numFmtId="0" fontId="20" fillId="0" borderId="0" xfId="0" applyFont="1" applyBorder="1" applyAlignment="1" applyProtection="1">
      <alignment horizontal="center" wrapText="1"/>
    </xf>
    <xf numFmtId="0" fontId="0" fillId="0" borderId="0" xfId="0" applyAlignment="1">
      <alignment horizontal="center" wrapText="1"/>
    </xf>
    <xf numFmtId="0" fontId="32" fillId="6" borderId="0" xfId="0" applyFont="1" applyFill="1" applyAlignment="1">
      <alignment vertical="center"/>
    </xf>
    <xf numFmtId="0" fontId="28" fillId="6" borderId="0" xfId="0" applyFont="1" applyFill="1" applyBorder="1" applyAlignment="1">
      <alignment horizontal="center" vertical="center" wrapText="1"/>
    </xf>
    <xf numFmtId="0" fontId="29" fillId="6" borderId="0" xfId="0" applyFont="1" applyFill="1" applyAlignment="1">
      <alignment vertical="center"/>
    </xf>
    <xf numFmtId="0" fontId="26" fillId="0" borderId="0" xfId="0" applyFont="1" applyBorder="1" applyAlignment="1">
      <alignment vertical="center"/>
    </xf>
    <xf numFmtId="0" fontId="54" fillId="0" borderId="0" xfId="0" applyFont="1" applyBorder="1" applyAlignment="1">
      <alignment horizontal="left" vertical="center" wrapText="1" indent="3"/>
    </xf>
    <xf numFmtId="0" fontId="26" fillId="0" borderId="0" xfId="0" applyFont="1" applyAlignment="1">
      <alignment vertical="center"/>
    </xf>
    <xf numFmtId="0" fontId="35" fillId="0" borderId="0" xfId="0" applyFont="1" applyBorder="1" applyAlignment="1">
      <alignment horizontal="center" wrapText="1"/>
    </xf>
    <xf numFmtId="0" fontId="35" fillId="0" borderId="0" xfId="0" applyFont="1" applyAlignment="1">
      <alignment horizontal="center" wrapText="1"/>
    </xf>
    <xf numFmtId="0" fontId="86" fillId="0" borderId="0" xfId="0" applyFont="1" applyBorder="1" applyAlignment="1" applyProtection="1">
      <alignment horizontal="center" vertical="center" wrapText="1"/>
    </xf>
    <xf numFmtId="1" fontId="27" fillId="26" borderId="4" xfId="0" applyNumberFormat="1" applyFont="1" applyFill="1" applyBorder="1" applyAlignment="1" applyProtection="1">
      <alignment horizontal="center" vertical="center" wrapText="1"/>
      <protection locked="0" hidden="1"/>
    </xf>
    <xf numFmtId="0" fontId="27" fillId="26" borderId="4" xfId="0" applyFont="1" applyFill="1" applyBorder="1" applyAlignment="1" applyProtection="1">
      <alignment horizontal="center" vertical="center"/>
      <protection locked="0" hidden="1"/>
    </xf>
    <xf numFmtId="0" fontId="26" fillId="26" borderId="21" xfId="0" applyFont="1" applyFill="1" applyBorder="1" applyAlignment="1" applyProtection="1">
      <alignment horizontal="center" vertical="center" wrapText="1"/>
    </xf>
    <xf numFmtId="0" fontId="31" fillId="8" borderId="0" xfId="0" applyFont="1" applyFill="1" applyAlignment="1" applyProtection="1">
      <alignment horizontal="left" vertical="center"/>
      <protection hidden="1"/>
    </xf>
    <xf numFmtId="0" fontId="31" fillId="8" borderId="0" xfId="0" applyFont="1" applyFill="1" applyBorder="1" applyAlignment="1" applyProtection="1">
      <alignment horizontal="left" vertical="center"/>
      <protection hidden="1"/>
    </xf>
    <xf numFmtId="0" fontId="60" fillId="0" borderId="0" xfId="1" applyFont="1" applyBorder="1" applyAlignment="1" applyProtection="1">
      <alignment horizontal="center" vertical="center"/>
    </xf>
    <xf numFmtId="0" fontId="37" fillId="0" borderId="0" xfId="0" applyFont="1" applyFill="1" applyAlignment="1">
      <alignment horizontal="center" vertical="top" wrapText="1"/>
    </xf>
    <xf numFmtId="0" fontId="32" fillId="0" borderId="0" xfId="0" applyFont="1" applyAlignment="1">
      <alignment horizontal="center" vertical="top"/>
    </xf>
    <xf numFmtId="0" fontId="21" fillId="4" borderId="0" xfId="0" applyFont="1" applyFill="1" applyAlignment="1" applyProtection="1">
      <alignment horizontal="left" vertical="center"/>
      <protection hidden="1"/>
    </xf>
    <xf numFmtId="0" fontId="26" fillId="0" borderId="0" xfId="0" applyFont="1"/>
    <xf numFmtId="0" fontId="29" fillId="0" borderId="0" xfId="3" applyAlignment="1" applyProtection="1">
      <alignment vertical="center"/>
      <protection hidden="1"/>
    </xf>
    <xf numFmtId="0" fontId="83" fillId="0" borderId="0" xfId="3" applyFont="1" applyAlignment="1">
      <alignment vertical="center"/>
    </xf>
    <xf numFmtId="0" fontId="19" fillId="0" borderId="0" xfId="0" applyFont="1" applyBorder="1" applyAlignment="1" applyProtection="1">
      <alignment horizontal="center" wrapText="1"/>
    </xf>
    <xf numFmtId="0" fontId="0" fillId="0" borderId="0" xfId="0" applyNumberFormat="1" applyAlignment="1" applyProtection="1">
      <alignment vertical="center" wrapText="1"/>
      <protection hidden="1"/>
    </xf>
    <xf numFmtId="0" fontId="22" fillId="0" borderId="0" xfId="1" applyNumberFormat="1" applyAlignment="1" applyProtection="1">
      <alignment horizontal="center"/>
    </xf>
    <xf numFmtId="0" fontId="0" fillId="0" borderId="0" xfId="0" applyNumberFormat="1" applyAlignment="1">
      <alignment wrapText="1"/>
    </xf>
    <xf numFmtId="0" fontId="33" fillId="6" borderId="0" xfId="0" applyNumberFormat="1" applyFont="1" applyFill="1" applyAlignment="1">
      <alignment vertical="center" wrapText="1"/>
    </xf>
    <xf numFmtId="0" fontId="0" fillId="0" borderId="0" xfId="0" applyNumberFormat="1" applyBorder="1" applyAlignment="1" applyProtection="1">
      <alignment wrapText="1"/>
      <protection locked="0"/>
    </xf>
    <xf numFmtId="0" fontId="0" fillId="0" borderId="0" xfId="0" applyNumberFormat="1"/>
    <xf numFmtId="0" fontId="0" fillId="6" borderId="0" xfId="0" applyNumberFormat="1" applyFill="1" applyBorder="1" applyAlignment="1">
      <alignment horizontal="center" wrapText="1"/>
    </xf>
    <xf numFmtId="0" fontId="19" fillId="6" borderId="0" xfId="0" applyNumberFormat="1" applyFont="1" applyFill="1" applyBorder="1" applyAlignment="1">
      <alignment horizontal="center" vertical="center" wrapText="1"/>
    </xf>
    <xf numFmtId="0" fontId="0" fillId="6" borderId="0" xfId="0" applyNumberFormat="1" applyFill="1" applyBorder="1" applyAlignment="1">
      <alignment horizontal="center" vertical="center" wrapText="1"/>
    </xf>
    <xf numFmtId="0" fontId="0" fillId="6" borderId="0" xfId="0" applyNumberFormat="1" applyFill="1" applyBorder="1" applyAlignment="1">
      <alignment vertical="center" wrapText="1"/>
    </xf>
    <xf numFmtId="1" fontId="27" fillId="0" borderId="4" xfId="0" applyNumberFormat="1" applyFont="1" applyFill="1" applyBorder="1" applyAlignment="1" applyProtection="1">
      <alignment horizontal="center" vertical="center" wrapText="1"/>
      <protection locked="0"/>
    </xf>
    <xf numFmtId="1" fontId="27" fillId="3" borderId="4" xfId="0" applyNumberFormat="1" applyFont="1" applyFill="1" applyBorder="1" applyAlignment="1" applyProtection="1">
      <alignment horizontal="center" vertical="center" wrapText="1"/>
      <protection locked="0"/>
    </xf>
    <xf numFmtId="0" fontId="29" fillId="0" borderId="0" xfId="3" applyAlignment="1">
      <alignment vertical="center" wrapText="1"/>
    </xf>
    <xf numFmtId="0" fontId="29" fillId="0" borderId="0" xfId="3" applyFont="1" applyBorder="1" applyAlignment="1">
      <alignment vertical="center" wrapText="1"/>
    </xf>
    <xf numFmtId="0" fontId="33" fillId="0" borderId="0" xfId="3" applyFont="1" applyFill="1" applyBorder="1" applyAlignment="1">
      <alignment vertical="center" wrapText="1"/>
    </xf>
    <xf numFmtId="0" fontId="22" fillId="0" borderId="0" xfId="1" applyAlignment="1" applyProtection="1">
      <alignment horizontal="right" vertical="center"/>
    </xf>
    <xf numFmtId="0" fontId="22" fillId="0" borderId="0" xfId="1" applyAlignment="1" applyProtection="1">
      <alignment horizontal="left" vertical="center"/>
    </xf>
    <xf numFmtId="0" fontId="29" fillId="0" borderId="0" xfId="0" applyFont="1" applyBorder="1" applyAlignment="1" applyProtection="1">
      <alignment horizontal="center" vertical="center" wrapText="1"/>
      <protection locked="0"/>
    </xf>
    <xf numFmtId="0" fontId="15" fillId="3" borderId="0" xfId="0" applyFont="1" applyFill="1" applyAlignment="1" applyProtection="1">
      <alignment vertical="center" wrapText="1"/>
    </xf>
    <xf numFmtId="0" fontId="21" fillId="4" borderId="0" xfId="3" applyFont="1" applyFill="1" applyAlignment="1">
      <alignment vertical="center"/>
    </xf>
    <xf numFmtId="0" fontId="29" fillId="4" borderId="0" xfId="3" applyFill="1" applyAlignment="1">
      <alignment vertical="center"/>
    </xf>
    <xf numFmtId="0" fontId="20" fillId="4" borderId="0" xfId="3" applyFont="1" applyFill="1" applyAlignment="1">
      <alignment vertical="center"/>
    </xf>
    <xf numFmtId="0" fontId="29" fillId="0" borderId="0" xfId="3"/>
    <xf numFmtId="0" fontId="22" fillId="0" borderId="0" xfId="1" applyAlignment="1" applyProtection="1">
      <alignment horizontal="center"/>
      <protection locked="0"/>
    </xf>
    <xf numFmtId="0" fontId="33" fillId="0" borderId="0" xfId="0" applyFont="1" applyFill="1" applyAlignment="1">
      <alignment vertical="center" wrapText="1"/>
    </xf>
    <xf numFmtId="0" fontId="17" fillId="4" borderId="0" xfId="3" applyFont="1" applyFill="1" applyBorder="1" applyAlignment="1">
      <alignment horizontal="center" vertical="center"/>
    </xf>
    <xf numFmtId="0" fontId="15" fillId="5" borderId="0" xfId="3" applyFont="1" applyFill="1" applyAlignment="1">
      <alignment vertical="center"/>
    </xf>
    <xf numFmtId="0" fontId="14" fillId="0" borderId="0" xfId="3" applyFont="1"/>
    <xf numFmtId="0" fontId="124" fillId="0" borderId="0" xfId="3" applyFont="1" applyFill="1" applyBorder="1" applyAlignment="1" applyProtection="1">
      <alignment horizontal="center" vertical="center" wrapText="1"/>
      <protection hidden="1"/>
    </xf>
    <xf numFmtId="0" fontId="38" fillId="7" borderId="43" xfId="3" applyFont="1" applyFill="1" applyBorder="1" applyAlignment="1">
      <alignment horizontal="center" vertical="center" wrapText="1"/>
    </xf>
    <xf numFmtId="0" fontId="38" fillId="7" borderId="43" xfId="3" applyFont="1" applyFill="1" applyBorder="1" applyAlignment="1">
      <alignment vertical="center" wrapText="1"/>
    </xf>
    <xf numFmtId="0" fontId="67" fillId="0" borderId="0" xfId="3" applyFont="1" applyAlignment="1" applyProtection="1">
      <alignment horizontal="center" vertical="center" wrapText="1"/>
      <protection hidden="1"/>
    </xf>
    <xf numFmtId="0" fontId="64" fillId="0" borderId="32" xfId="3" applyFont="1" applyBorder="1" applyAlignment="1" applyProtection="1">
      <alignment vertical="center" wrapText="1"/>
    </xf>
    <xf numFmtId="0" fontId="64" fillId="0" borderId="33" xfId="3" applyFont="1" applyBorder="1" applyAlignment="1" applyProtection="1">
      <alignment horizontal="left" vertical="center" wrapText="1"/>
      <protection locked="0"/>
    </xf>
    <xf numFmtId="0" fontId="64" fillId="0" borderId="0" xfId="3" applyFont="1" applyAlignment="1" applyProtection="1">
      <alignment vertical="center" wrapText="1"/>
      <protection hidden="1"/>
    </xf>
    <xf numFmtId="0" fontId="64" fillId="0" borderId="29" xfId="3" applyFont="1" applyBorder="1" applyAlignment="1" applyProtection="1">
      <alignment vertical="center" wrapText="1"/>
    </xf>
    <xf numFmtId="0" fontId="64" fillId="0" borderId="30" xfId="3" applyFont="1" applyBorder="1" applyAlignment="1" applyProtection="1">
      <alignment horizontal="left" vertical="center" wrapText="1"/>
      <protection locked="0"/>
    </xf>
    <xf numFmtId="0" fontId="29" fillId="0" borderId="0" xfId="3" applyFill="1" applyBorder="1" applyAlignment="1" applyProtection="1">
      <alignment vertical="center"/>
      <protection hidden="1"/>
    </xf>
    <xf numFmtId="0" fontId="29" fillId="0" borderId="0" xfId="3" applyFill="1" applyBorder="1"/>
    <xf numFmtId="0" fontId="28" fillId="0" borderId="4" xfId="0" applyFont="1" applyBorder="1" applyAlignment="1" applyProtection="1">
      <alignment horizontal="center" vertical="center" wrapText="1"/>
      <protection locked="0"/>
    </xf>
    <xf numFmtId="0" fontId="33" fillId="5" borderId="0" xfId="0" applyFont="1" applyFill="1" applyAlignment="1" applyProtection="1">
      <alignment horizontal="left" vertical="center" wrapText="1"/>
    </xf>
    <xf numFmtId="0" fontId="28" fillId="0" borderId="0" xfId="0" applyFont="1" applyFill="1" applyBorder="1" applyAlignment="1">
      <alignment horizontal="left" vertical="top" wrapText="1"/>
    </xf>
    <xf numFmtId="0" fontId="29" fillId="0" borderId="0" xfId="0" applyFont="1" applyAlignment="1">
      <alignment horizontal="left" vertical="center"/>
    </xf>
    <xf numFmtId="0" fontId="127" fillId="0" borderId="0" xfId="0" applyFont="1" applyAlignment="1" applyProtection="1">
      <alignment vertical="center"/>
    </xf>
    <xf numFmtId="0" fontId="19" fillId="0" borderId="0" xfId="0" applyFont="1" applyBorder="1" applyAlignment="1">
      <alignment horizontal="left" vertical="center" wrapText="1"/>
    </xf>
    <xf numFmtId="0" fontId="29" fillId="0" borderId="0" xfId="3" applyAlignment="1">
      <alignment vertical="center" wrapText="1"/>
    </xf>
    <xf numFmtId="0" fontId="29" fillId="0" borderId="0" xfId="3" applyFont="1" applyBorder="1" applyAlignment="1">
      <alignment vertical="center" wrapText="1"/>
    </xf>
    <xf numFmtId="0" fontId="53" fillId="0" borderId="0" xfId="3" quotePrefix="1" applyFont="1" applyAlignment="1">
      <alignment horizontal="left" vertical="center" wrapText="1"/>
    </xf>
    <xf numFmtId="0" fontId="33" fillId="5" borderId="0" xfId="0" applyFont="1" applyFill="1" applyAlignment="1" applyProtection="1">
      <alignment horizontal="left" vertical="center" wrapText="1"/>
    </xf>
    <xf numFmtId="0" fontId="19" fillId="0" borderId="0" xfId="3" applyFont="1" applyAlignment="1" applyProtection="1">
      <alignment vertical="center" wrapText="1"/>
      <protection hidden="1"/>
    </xf>
    <xf numFmtId="0" fontId="19" fillId="0" borderId="0" xfId="3" applyFont="1" applyAlignment="1" applyProtection="1">
      <alignment vertical="center"/>
      <protection hidden="1"/>
    </xf>
    <xf numFmtId="0" fontId="26" fillId="21" borderId="4" xfId="3" applyFont="1" applyFill="1" applyBorder="1" applyAlignment="1" applyProtection="1">
      <alignment horizontal="center" vertical="center"/>
      <protection hidden="1"/>
    </xf>
    <xf numFmtId="0" fontId="19" fillId="0" borderId="0" xfId="3" applyFont="1" applyFill="1" applyAlignment="1" applyProtection="1">
      <alignment vertical="center"/>
      <protection hidden="1"/>
    </xf>
    <xf numFmtId="0" fontId="80" fillId="0" borderId="0" xfId="3" applyFont="1" applyAlignment="1" applyProtection="1">
      <alignment vertical="center"/>
      <protection hidden="1"/>
    </xf>
    <xf numFmtId="0" fontId="48" fillId="0" borderId="0" xfId="3" quotePrefix="1" applyFont="1" applyAlignment="1">
      <alignment horizontal="left" vertical="center" wrapText="1"/>
    </xf>
    <xf numFmtId="0" fontId="32" fillId="0" borderId="0" xfId="3" applyFont="1" applyAlignment="1" applyProtection="1">
      <alignment vertical="center" wrapText="1"/>
      <protection hidden="1"/>
    </xf>
    <xf numFmtId="0" fontId="63" fillId="0" borderId="0" xfId="3" applyFont="1" applyFill="1" applyAlignment="1" applyProtection="1">
      <alignment vertical="center"/>
      <protection hidden="1"/>
    </xf>
    <xf numFmtId="0" fontId="26" fillId="21" borderId="3" xfId="3" applyFont="1" applyFill="1" applyBorder="1" applyAlignment="1" applyProtection="1">
      <alignment horizontal="center" vertical="center"/>
      <protection hidden="1"/>
    </xf>
    <xf numFmtId="0" fontId="19" fillId="26" borderId="3" xfId="3" applyFont="1" applyFill="1" applyBorder="1" applyAlignment="1" applyProtection="1">
      <alignment horizontal="center" vertical="center"/>
      <protection hidden="1"/>
    </xf>
    <xf numFmtId="0" fontId="26" fillId="21" borderId="5" xfId="3" applyFont="1" applyFill="1" applyBorder="1" applyAlignment="1" applyProtection="1">
      <alignment horizontal="center" vertical="center"/>
      <protection hidden="1"/>
    </xf>
    <xf numFmtId="0" fontId="26" fillId="57" borderId="21" xfId="3" applyFont="1" applyFill="1" applyBorder="1" applyAlignment="1" applyProtection="1">
      <alignment horizontal="center" vertical="center" wrapText="1"/>
      <protection hidden="1"/>
    </xf>
    <xf numFmtId="0" fontId="26" fillId="22" borderId="3" xfId="3" applyFont="1" applyFill="1" applyBorder="1" applyAlignment="1" applyProtection="1">
      <alignment horizontal="center" vertical="center"/>
      <protection hidden="1"/>
    </xf>
    <xf numFmtId="0" fontId="26" fillId="22" borderId="4" xfId="3" applyFont="1" applyFill="1" applyBorder="1" applyAlignment="1" applyProtection="1">
      <alignment horizontal="center" vertical="center"/>
      <protection hidden="1"/>
    </xf>
    <xf numFmtId="0" fontId="26" fillId="22" borderId="5" xfId="3" applyFont="1" applyFill="1" applyBorder="1" applyAlignment="1" applyProtection="1">
      <alignment horizontal="center" vertical="center"/>
      <protection hidden="1"/>
    </xf>
    <xf numFmtId="0" fontId="26" fillId="58" borderId="3" xfId="3" applyFont="1" applyFill="1" applyBorder="1" applyAlignment="1" applyProtection="1">
      <alignment horizontal="center" vertical="center" wrapText="1"/>
      <protection hidden="1"/>
    </xf>
    <xf numFmtId="0" fontId="19" fillId="0" borderId="5" xfId="3" applyFont="1" applyBorder="1" applyAlignment="1" applyProtection="1">
      <alignment horizontal="center" vertical="center"/>
      <protection locked="0"/>
    </xf>
    <xf numFmtId="0" fontId="19" fillId="0" borderId="4" xfId="0" applyFont="1" applyFill="1" applyBorder="1" applyAlignment="1" applyProtection="1">
      <alignment vertical="center" wrapText="1"/>
      <protection locked="0"/>
    </xf>
    <xf numFmtId="0" fontId="26" fillId="26" borderId="3" xfId="3" applyFont="1" applyFill="1" applyBorder="1" applyAlignment="1" applyProtection="1">
      <alignment horizontal="center" vertical="center" wrapText="1"/>
      <protection hidden="1"/>
    </xf>
    <xf numFmtId="0" fontId="26" fillId="25" borderId="4" xfId="3" applyFont="1" applyFill="1" applyBorder="1" applyAlignment="1" applyProtection="1">
      <alignment horizontal="center" vertical="center"/>
      <protection hidden="1"/>
    </xf>
    <xf numFmtId="0" fontId="26" fillId="24" borderId="4" xfId="3" applyFont="1" applyFill="1" applyBorder="1" applyAlignment="1" applyProtection="1">
      <alignment horizontal="center" vertical="center"/>
      <protection hidden="1"/>
    </xf>
    <xf numFmtId="0" fontId="26" fillId="23" borderId="4" xfId="3" applyFont="1" applyFill="1" applyBorder="1" applyAlignment="1" applyProtection="1">
      <alignment horizontal="center" vertical="center"/>
      <protection hidden="1"/>
    </xf>
    <xf numFmtId="0" fontId="27" fillId="0" borderId="0" xfId="0" applyFont="1" applyAlignment="1" applyProtection="1">
      <alignment vertical="center"/>
      <protection hidden="1"/>
    </xf>
    <xf numFmtId="0" fontId="19" fillId="2" borderId="4" xfId="0" applyFont="1" applyFill="1" applyBorder="1" applyAlignment="1" applyProtection="1">
      <alignment horizontal="center" vertical="center" wrapText="1"/>
      <protection hidden="1"/>
    </xf>
    <xf numFmtId="10" fontId="19" fillId="26" borderId="4" xfId="0" applyNumberFormat="1" applyFont="1" applyFill="1" applyBorder="1" applyAlignment="1" applyProtection="1">
      <alignment horizontal="center" vertical="center" wrapText="1"/>
      <protection hidden="1"/>
    </xf>
    <xf numFmtId="0" fontId="19" fillId="0" borderId="0" xfId="0" applyFont="1" applyAlignment="1" applyProtection="1">
      <alignment vertical="center"/>
      <protection hidden="1"/>
    </xf>
    <xf numFmtId="2" fontId="19" fillId="26" borderId="4" xfId="0" applyNumberFormat="1" applyFont="1" applyFill="1" applyBorder="1" applyAlignment="1" applyProtection="1">
      <alignment horizontal="center" vertical="center" wrapText="1"/>
      <protection hidden="1"/>
    </xf>
    <xf numFmtId="0" fontId="27" fillId="2" borderId="4" xfId="0" applyNumberFormat="1" applyFont="1" applyFill="1" applyBorder="1" applyAlignment="1" applyProtection="1">
      <alignment horizontal="center" vertical="center" wrapText="1"/>
      <protection hidden="1"/>
    </xf>
    <xf numFmtId="2" fontId="19" fillId="0" borderId="0" xfId="0" applyNumberFormat="1" applyFont="1" applyFill="1" applyBorder="1" applyAlignment="1" applyProtection="1">
      <alignment horizontal="center" vertical="center" wrapText="1"/>
      <protection hidden="1"/>
    </xf>
    <xf numFmtId="0" fontId="0" fillId="0" borderId="0" xfId="0" applyFill="1" applyBorder="1" applyAlignment="1" applyProtection="1">
      <alignment horizontal="center" vertical="center" wrapText="1"/>
      <protection hidden="1"/>
    </xf>
    <xf numFmtId="0" fontId="19" fillId="0" borderId="0" xfId="0" applyFont="1" applyFill="1" applyBorder="1" applyAlignment="1" applyProtection="1">
      <alignment horizontal="center" vertical="center" wrapText="1"/>
      <protection hidden="1"/>
    </xf>
    <xf numFmtId="0" fontId="0" fillId="0" borderId="0" xfId="0" applyFill="1" applyProtection="1">
      <protection hidden="1"/>
    </xf>
    <xf numFmtId="0" fontId="27" fillId="2" borderId="3" xfId="0" applyFont="1" applyFill="1" applyBorder="1" applyAlignment="1" applyProtection="1">
      <alignment horizontal="center" vertical="center" wrapText="1"/>
      <protection hidden="1"/>
    </xf>
    <xf numFmtId="0" fontId="27" fillId="2" borderId="4" xfId="0" applyFont="1" applyFill="1" applyBorder="1" applyAlignment="1" applyProtection="1">
      <alignment horizontal="center" vertical="center"/>
      <protection hidden="1"/>
    </xf>
    <xf numFmtId="0" fontId="30" fillId="0" borderId="0" xfId="0" applyFont="1" applyProtection="1">
      <protection hidden="1"/>
    </xf>
    <xf numFmtId="164" fontId="27" fillId="26" borderId="4" xfId="0" applyNumberFormat="1" applyFont="1" applyFill="1" applyBorder="1" applyAlignment="1" applyProtection="1">
      <alignment horizontal="center" vertical="center" wrapText="1"/>
      <protection hidden="1"/>
    </xf>
    <xf numFmtId="0" fontId="27" fillId="6" borderId="0" xfId="0" applyNumberFormat="1" applyFont="1" applyFill="1" applyBorder="1" applyAlignment="1" applyProtection="1">
      <alignment horizontal="center" vertical="center" wrapText="1"/>
      <protection hidden="1"/>
    </xf>
    <xf numFmtId="0" fontId="80" fillId="0" borderId="0" xfId="0" applyFont="1" applyAlignment="1" applyProtection="1">
      <alignment vertical="center"/>
      <protection hidden="1"/>
    </xf>
    <xf numFmtId="0" fontId="48" fillId="0" borderId="0" xfId="0" applyFont="1" applyAlignment="1">
      <alignment vertical="center"/>
    </xf>
    <xf numFmtId="0" fontId="21" fillId="8" borderId="0" xfId="67" applyFont="1" applyFill="1" applyAlignment="1" applyProtection="1">
      <alignment vertical="center"/>
      <protection hidden="1"/>
    </xf>
    <xf numFmtId="0" fontId="29" fillId="8" borderId="0" xfId="67" applyFont="1" applyFill="1" applyAlignment="1" applyProtection="1">
      <alignment vertical="center"/>
      <protection hidden="1"/>
    </xf>
    <xf numFmtId="0" fontId="20" fillId="8" borderId="0" xfId="67" applyFont="1" applyFill="1" applyAlignment="1" applyProtection="1">
      <alignment vertical="center"/>
      <protection hidden="1"/>
    </xf>
    <xf numFmtId="0" fontId="20" fillId="8" borderId="0" xfId="67" applyFont="1" applyFill="1" applyAlignment="1" applyProtection="1">
      <alignment horizontal="left" vertical="center"/>
      <protection hidden="1"/>
    </xf>
    <xf numFmtId="0" fontId="21" fillId="8" borderId="0" xfId="67" applyFont="1" applyFill="1" applyBorder="1" applyAlignment="1" applyProtection="1">
      <alignment horizontal="center" vertical="center"/>
      <protection hidden="1"/>
    </xf>
    <xf numFmtId="0" fontId="29" fillId="6" borderId="0" xfId="67" applyFont="1" applyFill="1" applyAlignment="1" applyProtection="1">
      <alignment vertical="center"/>
      <protection hidden="1"/>
    </xf>
    <xf numFmtId="0" fontId="7" fillId="6" borderId="0" xfId="67" applyFill="1" applyAlignment="1" applyProtection="1">
      <alignment vertical="center"/>
      <protection hidden="1"/>
    </xf>
    <xf numFmtId="0" fontId="82" fillId="6" borderId="0" xfId="67" applyFont="1" applyFill="1" applyAlignment="1" applyProtection="1">
      <alignment vertical="center"/>
      <protection hidden="1"/>
    </xf>
    <xf numFmtId="0" fontId="7" fillId="6" borderId="0" xfId="67" applyFill="1" applyProtection="1">
      <protection hidden="1"/>
    </xf>
    <xf numFmtId="0" fontId="82" fillId="6" borderId="0" xfId="67" applyFont="1" applyFill="1" applyProtection="1">
      <protection hidden="1"/>
    </xf>
    <xf numFmtId="0" fontId="64" fillId="9" borderId="3" xfId="67" applyFont="1" applyFill="1" applyBorder="1" applyAlignment="1" applyProtection="1">
      <alignment horizontal="center" vertical="center" wrapText="1"/>
      <protection hidden="1"/>
    </xf>
    <xf numFmtId="0" fontId="64" fillId="9" borderId="3" xfId="67" applyFont="1" applyFill="1" applyBorder="1" applyAlignment="1" applyProtection="1">
      <alignment horizontal="center" textRotation="90" wrapText="1"/>
      <protection hidden="1"/>
    </xf>
    <xf numFmtId="0" fontId="64" fillId="9" borderId="8" xfId="67" applyFont="1" applyFill="1" applyBorder="1" applyAlignment="1" applyProtection="1">
      <alignment horizontal="center" textRotation="90" wrapText="1"/>
      <protection hidden="1"/>
    </xf>
    <xf numFmtId="0" fontId="82" fillId="6" borderId="0" xfId="67" applyFont="1" applyFill="1" applyAlignment="1" applyProtection="1">
      <alignment horizontal="center" vertical="center" wrapText="1"/>
      <protection hidden="1"/>
    </xf>
    <xf numFmtId="0" fontId="7" fillId="6" borderId="0" xfId="67" applyFill="1" applyAlignment="1" applyProtection="1">
      <alignment horizontal="center" vertical="center" wrapText="1"/>
      <protection hidden="1"/>
    </xf>
    <xf numFmtId="10" fontId="65" fillId="9" borderId="17" xfId="67" applyNumberFormat="1" applyFont="1" applyFill="1" applyBorder="1" applyAlignment="1" applyProtection="1">
      <alignment horizontal="center" vertical="center"/>
      <protection hidden="1"/>
    </xf>
    <xf numFmtId="10" fontId="65" fillId="9" borderId="18" xfId="67" applyNumberFormat="1" applyFont="1" applyFill="1" applyBorder="1" applyAlignment="1" applyProtection="1">
      <alignment horizontal="center" vertical="center"/>
      <protection hidden="1"/>
    </xf>
    <xf numFmtId="2" fontId="65" fillId="9" borderId="17" xfId="67" applyNumberFormat="1" applyFont="1" applyFill="1" applyBorder="1" applyAlignment="1" applyProtection="1">
      <alignment horizontal="center" vertical="center"/>
      <protection hidden="1"/>
    </xf>
    <xf numFmtId="2" fontId="65" fillId="9" borderId="18" xfId="67" applyNumberFormat="1" applyFont="1" applyFill="1" applyBorder="1" applyAlignment="1" applyProtection="1">
      <alignment horizontal="center" vertical="center"/>
      <protection hidden="1"/>
    </xf>
    <xf numFmtId="0" fontId="65" fillId="9" borderId="2" xfId="67" applyFont="1" applyFill="1" applyBorder="1" applyAlignment="1" applyProtection="1">
      <alignment horizontal="center" vertical="center"/>
      <protection hidden="1"/>
    </xf>
    <xf numFmtId="10" fontId="65" fillId="9" borderId="2" xfId="67" applyNumberFormat="1" applyFont="1" applyFill="1" applyBorder="1" applyAlignment="1" applyProtection="1">
      <alignment horizontal="center" vertical="center"/>
      <protection hidden="1"/>
    </xf>
    <xf numFmtId="10" fontId="66" fillId="9" borderId="2" xfId="67" applyNumberFormat="1" applyFont="1" applyFill="1" applyBorder="1" applyAlignment="1" applyProtection="1">
      <alignment horizontal="center" vertical="center"/>
      <protection hidden="1"/>
    </xf>
    <xf numFmtId="2" fontId="65" fillId="9" borderId="2" xfId="67" applyNumberFormat="1" applyFont="1" applyFill="1" applyBorder="1" applyAlignment="1" applyProtection="1">
      <alignment horizontal="center" vertical="center"/>
      <protection hidden="1"/>
    </xf>
    <xf numFmtId="2" fontId="66" fillId="9" borderId="2" xfId="67" applyNumberFormat="1" applyFont="1" applyFill="1" applyBorder="1" applyAlignment="1" applyProtection="1">
      <alignment horizontal="center" vertical="center"/>
      <protection hidden="1"/>
    </xf>
    <xf numFmtId="2" fontId="65" fillId="9" borderId="12" xfId="67" applyNumberFormat="1" applyFont="1" applyFill="1" applyBorder="1" applyAlignment="1" applyProtection="1">
      <alignment horizontal="center" vertical="center"/>
      <protection hidden="1"/>
    </xf>
    <xf numFmtId="0" fontId="64" fillId="9" borderId="7" xfId="67" applyFont="1" applyFill="1" applyBorder="1" applyAlignment="1" applyProtection="1">
      <alignment horizontal="center" wrapText="1"/>
      <protection hidden="1"/>
    </xf>
    <xf numFmtId="0" fontId="64" fillId="9" borderId="13" xfId="67" applyFont="1" applyFill="1" applyBorder="1" applyAlignment="1" applyProtection="1">
      <alignment horizontal="center" wrapText="1"/>
      <protection hidden="1"/>
    </xf>
    <xf numFmtId="0" fontId="7" fillId="9" borderId="13" xfId="67" applyFill="1" applyBorder="1" applyAlignment="1" applyProtection="1">
      <alignment horizontal="center" wrapText="1"/>
      <protection hidden="1"/>
    </xf>
    <xf numFmtId="0" fontId="82" fillId="6" borderId="0" xfId="67" applyFont="1" applyFill="1" applyBorder="1" applyAlignment="1" applyProtection="1">
      <alignment vertical="center"/>
      <protection hidden="1"/>
    </xf>
    <xf numFmtId="0" fontId="7" fillId="6" borderId="0" xfId="67" applyFill="1" applyBorder="1" applyAlignment="1" applyProtection="1">
      <alignment vertical="center"/>
      <protection hidden="1"/>
    </xf>
    <xf numFmtId="0" fontId="67" fillId="9" borderId="14" xfId="67" applyFont="1" applyFill="1" applyBorder="1" applyAlignment="1" applyProtection="1">
      <alignment horizontal="center" vertical="center"/>
      <protection hidden="1"/>
    </xf>
    <xf numFmtId="0" fontId="67" fillId="9" borderId="9" xfId="67" applyFont="1" applyFill="1" applyBorder="1" applyAlignment="1" applyProtection="1">
      <alignment horizontal="center" vertical="center"/>
      <protection hidden="1"/>
    </xf>
    <xf numFmtId="0" fontId="81" fillId="27" borderId="20" xfId="67" applyFont="1" applyFill="1" applyBorder="1" applyAlignment="1" applyProtection="1">
      <alignment horizontal="left" vertical="center"/>
      <protection hidden="1"/>
    </xf>
    <xf numFmtId="0" fontId="68" fillId="9" borderId="2" xfId="67" applyFont="1" applyFill="1" applyBorder="1" applyAlignment="1" applyProtection="1">
      <alignment horizontal="left" vertical="center"/>
      <protection hidden="1"/>
    </xf>
    <xf numFmtId="0" fontId="69" fillId="9" borderId="6" xfId="67" applyFont="1" applyFill="1" applyBorder="1" applyAlignment="1" applyProtection="1">
      <alignment horizontal="left" vertical="center" wrapText="1"/>
      <protection hidden="1"/>
    </xf>
    <xf numFmtId="0" fontId="64" fillId="9" borderId="7" xfId="67" applyFont="1" applyFill="1" applyBorder="1" applyAlignment="1" applyProtection="1">
      <alignment horizontal="center" textRotation="90" wrapText="1"/>
      <protection hidden="1"/>
    </xf>
    <xf numFmtId="0" fontId="64" fillId="9" borderId="0" xfId="67" applyFont="1" applyFill="1" applyBorder="1" applyAlignment="1" applyProtection="1">
      <alignment horizontal="center" textRotation="90" wrapText="1"/>
      <protection hidden="1"/>
    </xf>
    <xf numFmtId="0" fontId="64" fillId="9" borderId="15" xfId="67" applyFont="1" applyFill="1" applyBorder="1" applyAlignment="1" applyProtection="1">
      <alignment horizontal="center" textRotation="90" wrapText="1"/>
      <protection hidden="1"/>
    </xf>
    <xf numFmtId="10" fontId="65" fillId="9" borderId="9" xfId="67" applyNumberFormat="1" applyFont="1" applyFill="1" applyBorder="1" applyAlignment="1" applyProtection="1">
      <alignment horizontal="center" vertical="center"/>
      <protection hidden="1"/>
    </xf>
    <xf numFmtId="10" fontId="65" fillId="9" borderId="10" xfId="67" applyNumberFormat="1" applyFont="1" applyFill="1" applyBorder="1" applyAlignment="1" applyProtection="1">
      <alignment horizontal="center" vertical="center"/>
      <protection hidden="1"/>
    </xf>
    <xf numFmtId="2" fontId="65" fillId="9" borderId="10" xfId="67" applyNumberFormat="1" applyFont="1" applyFill="1" applyBorder="1" applyAlignment="1" applyProtection="1">
      <alignment horizontal="center" vertical="center"/>
      <protection hidden="1"/>
    </xf>
    <xf numFmtId="2" fontId="65" fillId="9" borderId="16" xfId="67" applyNumberFormat="1" applyFont="1" applyFill="1" applyBorder="1" applyAlignment="1" applyProtection="1">
      <alignment horizontal="center" vertical="center"/>
      <protection hidden="1"/>
    </xf>
    <xf numFmtId="2" fontId="65" fillId="9" borderId="13" xfId="67" applyNumberFormat="1" applyFont="1" applyFill="1" applyBorder="1" applyAlignment="1" applyProtection="1">
      <alignment horizontal="center" vertical="center"/>
      <protection hidden="1"/>
    </xf>
    <xf numFmtId="2" fontId="65" fillId="9" borderId="8" xfId="67" applyNumberFormat="1" applyFont="1" applyFill="1" applyBorder="1" applyAlignment="1" applyProtection="1">
      <alignment horizontal="center" vertical="center"/>
      <protection hidden="1"/>
    </xf>
    <xf numFmtId="0" fontId="62" fillId="9" borderId="6" xfId="67" applyFont="1" applyFill="1" applyBorder="1" applyAlignment="1" applyProtection="1">
      <alignment horizontal="left" vertical="center" wrapText="1"/>
      <protection hidden="1"/>
    </xf>
    <xf numFmtId="0" fontId="78" fillId="17" borderId="0" xfId="67" quotePrefix="1" applyFont="1" applyFill="1" applyAlignment="1" applyProtection="1">
      <alignment horizontal="center" vertical="center" wrapText="1"/>
      <protection hidden="1"/>
    </xf>
    <xf numFmtId="0" fontId="64" fillId="10" borderId="4" xfId="67" applyFont="1" applyFill="1" applyBorder="1" applyAlignment="1" applyProtection="1">
      <alignment horizontal="center" vertical="center" wrapText="1"/>
      <protection hidden="1"/>
    </xf>
    <xf numFmtId="0" fontId="7" fillId="6" borderId="0" xfId="67" applyFill="1" applyAlignment="1" applyProtection="1">
      <alignment horizontal="center" vertical="center"/>
      <protection hidden="1"/>
    </xf>
    <xf numFmtId="10" fontId="65" fillId="10" borderId="9" xfId="67" applyNumberFormat="1" applyFont="1" applyFill="1" applyBorder="1" applyAlignment="1" applyProtection="1">
      <alignment horizontal="center" vertical="center" wrapText="1"/>
      <protection hidden="1"/>
    </xf>
    <xf numFmtId="10" fontId="65" fillId="10" borderId="4" xfId="67" applyNumberFormat="1" applyFont="1" applyFill="1" applyBorder="1" applyAlignment="1" applyProtection="1">
      <alignment horizontal="center" vertical="center" wrapText="1"/>
      <protection hidden="1"/>
    </xf>
    <xf numFmtId="0" fontId="7" fillId="10" borderId="13" xfId="67" applyFill="1" applyBorder="1" applyAlignment="1" applyProtection="1">
      <alignment horizontal="center" wrapText="1"/>
      <protection hidden="1"/>
    </xf>
    <xf numFmtId="0" fontId="67" fillId="10" borderId="14" xfId="67" applyFont="1" applyFill="1" applyBorder="1" applyAlignment="1" applyProtection="1">
      <alignment horizontal="center" vertical="center"/>
      <protection hidden="1"/>
    </xf>
    <xf numFmtId="0" fontId="67" fillId="10" borderId="9" xfId="67" applyFont="1" applyFill="1" applyBorder="1" applyAlignment="1" applyProtection="1">
      <alignment horizontal="center" vertical="center"/>
      <protection hidden="1"/>
    </xf>
    <xf numFmtId="0" fontId="78" fillId="18" borderId="0" xfId="67" applyFont="1" applyFill="1" applyAlignment="1" applyProtection="1">
      <alignment horizontal="center" vertical="center" wrapText="1"/>
      <protection hidden="1"/>
    </xf>
    <xf numFmtId="0" fontId="77" fillId="18" borderId="0" xfId="67" applyFont="1" applyFill="1" applyAlignment="1" applyProtection="1">
      <alignment wrapText="1"/>
      <protection hidden="1"/>
    </xf>
    <xf numFmtId="0" fontId="64" fillId="11" borderId="12" xfId="67" applyFont="1" applyFill="1" applyBorder="1" applyAlignment="1" applyProtection="1">
      <alignment horizontal="center" vertical="center" wrapText="1"/>
      <protection hidden="1"/>
    </xf>
    <xf numFmtId="0" fontId="64" fillId="11" borderId="3" xfId="67" applyFont="1" applyFill="1" applyBorder="1" applyAlignment="1" applyProtection="1">
      <alignment horizontal="center" textRotation="90" wrapText="1"/>
      <protection hidden="1"/>
    </xf>
    <xf numFmtId="0" fontId="64" fillId="11" borderId="16" xfId="67" applyFont="1" applyFill="1" applyBorder="1" applyAlignment="1" applyProtection="1">
      <alignment horizontal="center" textRotation="90" wrapText="1"/>
      <protection hidden="1"/>
    </xf>
    <xf numFmtId="0" fontId="65" fillId="11" borderId="4" xfId="67" applyNumberFormat="1" applyFont="1" applyFill="1" applyBorder="1" applyAlignment="1" applyProtection="1">
      <alignment horizontal="center" vertical="center"/>
      <protection hidden="1"/>
    </xf>
    <xf numFmtId="10" fontId="65" fillId="11" borderId="4" xfId="67" applyNumberFormat="1" applyFont="1" applyFill="1" applyBorder="1" applyAlignment="1" applyProtection="1">
      <alignment horizontal="center" vertical="center"/>
      <protection hidden="1"/>
    </xf>
    <xf numFmtId="0" fontId="68" fillId="11" borderId="11" xfId="67" applyFont="1" applyFill="1" applyBorder="1" applyAlignment="1" applyProtection="1">
      <alignment horizontal="center" vertical="center" wrapText="1"/>
      <protection hidden="1"/>
    </xf>
    <xf numFmtId="0" fontId="70" fillId="6" borderId="0" xfId="67" applyFont="1" applyFill="1" applyAlignment="1" applyProtection="1">
      <alignment vertical="center"/>
      <protection hidden="1"/>
    </xf>
    <xf numFmtId="0" fontId="68" fillId="6" borderId="0" xfId="67" applyFont="1" applyFill="1" applyAlignment="1" applyProtection="1">
      <alignment vertical="center"/>
      <protection hidden="1"/>
    </xf>
    <xf numFmtId="0" fontId="64" fillId="11" borderId="7" xfId="67" applyFont="1" applyFill="1" applyBorder="1" applyAlignment="1" applyProtection="1">
      <alignment horizontal="center" wrapText="1"/>
      <protection hidden="1"/>
    </xf>
    <xf numFmtId="0" fontId="64" fillId="11" borderId="13" xfId="67" applyFont="1" applyFill="1" applyBorder="1" applyAlignment="1" applyProtection="1">
      <alignment horizontal="center" wrapText="1"/>
      <protection hidden="1"/>
    </xf>
    <xf numFmtId="0" fontId="7" fillId="11" borderId="13" xfId="67" applyFill="1" applyBorder="1" applyAlignment="1" applyProtection="1">
      <alignment horizontal="center" wrapText="1"/>
      <protection hidden="1"/>
    </xf>
    <xf numFmtId="0" fontId="71" fillId="12" borderId="4" xfId="67" applyFont="1" applyFill="1" applyBorder="1" applyAlignment="1" applyProtection="1">
      <alignment horizontal="center" vertical="center" textRotation="90" wrapText="1"/>
      <protection hidden="1"/>
    </xf>
    <xf numFmtId="0" fontId="64" fillId="11" borderId="16" xfId="67" applyFont="1" applyFill="1" applyBorder="1" applyAlignment="1" applyProtection="1">
      <alignment horizontal="center" wrapText="1"/>
      <protection hidden="1"/>
    </xf>
    <xf numFmtId="0" fontId="72" fillId="11" borderId="19" xfId="67" applyFont="1" applyFill="1" applyBorder="1" applyAlignment="1" applyProtection="1">
      <alignment horizontal="left" vertical="center" wrapText="1"/>
      <protection hidden="1"/>
    </xf>
    <xf numFmtId="0" fontId="73" fillId="11" borderId="19" xfId="67" applyFont="1" applyFill="1" applyBorder="1" applyAlignment="1" applyProtection="1">
      <alignment horizontal="left" wrapText="1"/>
      <protection hidden="1"/>
    </xf>
    <xf numFmtId="0" fontId="78" fillId="19" borderId="0" xfId="67" applyFont="1" applyFill="1" applyAlignment="1" applyProtection="1">
      <alignment horizontal="center" vertical="center" wrapText="1"/>
      <protection hidden="1"/>
    </xf>
    <xf numFmtId="0" fontId="77" fillId="19" borderId="0" xfId="67" applyFont="1" applyFill="1" applyAlignment="1" applyProtection="1">
      <alignment wrapText="1"/>
      <protection hidden="1"/>
    </xf>
    <xf numFmtId="0" fontId="64" fillId="13" borderId="4" xfId="67" applyFont="1" applyFill="1" applyBorder="1" applyAlignment="1" applyProtection="1">
      <alignment horizontal="center" wrapText="1"/>
      <protection hidden="1"/>
    </xf>
    <xf numFmtId="0" fontId="68" fillId="13" borderId="11" xfId="67" applyFont="1" applyFill="1" applyBorder="1" applyAlignment="1" applyProtection="1">
      <alignment horizontal="left" vertical="center" wrapText="1"/>
      <protection hidden="1"/>
    </xf>
    <xf numFmtId="0" fontId="64" fillId="13" borderId="16" xfId="67" applyFont="1" applyFill="1" applyBorder="1" applyAlignment="1" applyProtection="1">
      <alignment horizontal="center" wrapText="1"/>
      <protection hidden="1"/>
    </xf>
    <xf numFmtId="0" fontId="71" fillId="14" borderId="4" xfId="67" applyFont="1" applyFill="1" applyBorder="1" applyAlignment="1" applyProtection="1">
      <alignment horizontal="center" vertical="center" textRotation="90" wrapText="1"/>
      <protection hidden="1"/>
    </xf>
    <xf numFmtId="0" fontId="64" fillId="16" borderId="16" xfId="67" applyFont="1" applyFill="1" applyBorder="1" applyAlignment="1" applyProtection="1">
      <alignment horizontal="center" wrapText="1"/>
      <protection hidden="1"/>
    </xf>
    <xf numFmtId="0" fontId="72" fillId="16" borderId="19" xfId="67" applyFont="1" applyFill="1" applyBorder="1" applyAlignment="1" applyProtection="1">
      <alignment horizontal="left" vertical="center" wrapText="1"/>
      <protection hidden="1"/>
    </xf>
    <xf numFmtId="0" fontId="73" fillId="16" borderId="19" xfId="67" applyFont="1" applyFill="1" applyBorder="1" applyAlignment="1" applyProtection="1">
      <alignment horizontal="left" wrapText="1"/>
      <protection hidden="1"/>
    </xf>
    <xf numFmtId="0" fontId="78" fillId="20" borderId="0" xfId="67" applyFont="1" applyFill="1" applyAlignment="1" applyProtection="1">
      <alignment horizontal="center" vertical="center" wrapText="1"/>
      <protection hidden="1"/>
    </xf>
    <xf numFmtId="0" fontId="77" fillId="20" borderId="0" xfId="67" applyFont="1" applyFill="1" applyAlignment="1" applyProtection="1">
      <alignment wrapText="1"/>
      <protection hidden="1"/>
    </xf>
    <xf numFmtId="0" fontId="74" fillId="7" borderId="0" xfId="67" applyFont="1" applyFill="1" applyAlignment="1" applyProtection="1">
      <alignment vertical="center" wrapText="1"/>
      <protection hidden="1"/>
    </xf>
    <xf numFmtId="0" fontId="74" fillId="7" borderId="0" xfId="67" applyFont="1" applyFill="1" applyAlignment="1" applyProtection="1">
      <alignment horizontal="right" vertical="center"/>
      <protection hidden="1"/>
    </xf>
    <xf numFmtId="2" fontId="84" fillId="7" borderId="0" xfId="67" applyNumberFormat="1" applyFont="1" applyFill="1" applyAlignment="1" applyProtection="1">
      <alignment horizontal="center" vertical="center" wrapText="1"/>
      <protection hidden="1"/>
    </xf>
    <xf numFmtId="0" fontId="132" fillId="6" borderId="0" xfId="67" applyFont="1" applyFill="1" applyAlignment="1" applyProtection="1">
      <alignment vertical="center"/>
      <protection hidden="1"/>
    </xf>
    <xf numFmtId="0" fontId="7" fillId="6" borderId="0" xfId="67" applyFont="1" applyFill="1" applyAlignment="1" applyProtection="1">
      <alignment vertical="center"/>
      <protection hidden="1"/>
    </xf>
    <xf numFmtId="0" fontId="7" fillId="6" borderId="0" xfId="67" applyFont="1" applyFill="1" applyProtection="1">
      <protection hidden="1"/>
    </xf>
    <xf numFmtId="0" fontId="7" fillId="6" borderId="0" xfId="67" applyFont="1" applyFill="1" applyAlignment="1" applyProtection="1">
      <alignment horizontal="center" vertical="center" wrapText="1"/>
      <protection hidden="1"/>
    </xf>
    <xf numFmtId="0" fontId="59" fillId="6" borderId="0" xfId="67" applyFont="1" applyFill="1" applyBorder="1" applyAlignment="1" applyProtection="1">
      <alignment vertical="center"/>
      <protection hidden="1"/>
    </xf>
    <xf numFmtId="0" fontId="7" fillId="6" borderId="0" xfId="67" applyFont="1" applyFill="1" applyBorder="1" applyAlignment="1" applyProtection="1">
      <alignment vertical="center"/>
      <protection hidden="1"/>
    </xf>
    <xf numFmtId="0" fontId="64" fillId="6" borderId="0" xfId="67" applyFont="1" applyFill="1" applyBorder="1" applyAlignment="1" applyProtection="1">
      <alignment horizontal="center" wrapText="1"/>
      <protection hidden="1"/>
    </xf>
    <xf numFmtId="0" fontId="59" fillId="6" borderId="0" xfId="67" applyFont="1" applyFill="1" applyAlignment="1" applyProtection="1">
      <alignment vertical="center"/>
      <protection hidden="1"/>
    </xf>
    <xf numFmtId="0" fontId="59" fillId="0" borderId="0" xfId="67" applyFont="1" applyFill="1" applyAlignment="1" applyProtection="1">
      <alignment vertical="center"/>
      <protection hidden="1"/>
    </xf>
    <xf numFmtId="0" fontId="7" fillId="0" borderId="0" xfId="67" applyFont="1" applyFill="1" applyAlignment="1" applyProtection="1">
      <alignment vertical="center"/>
      <protection hidden="1"/>
    </xf>
    <xf numFmtId="0" fontId="74" fillId="7" borderId="0" xfId="67" applyFont="1" applyFill="1" applyAlignment="1" applyProtection="1">
      <alignment horizontal="left" vertical="center"/>
      <protection hidden="1"/>
    </xf>
    <xf numFmtId="0" fontId="27" fillId="26" borderId="4" xfId="0" applyNumberFormat="1" applyFont="1" applyFill="1" applyBorder="1" applyAlignment="1" applyProtection="1">
      <alignment horizontal="center" vertical="center" wrapText="1"/>
      <protection hidden="1"/>
    </xf>
    <xf numFmtId="0" fontId="29" fillId="0" borderId="0" xfId="3" applyFont="1" applyBorder="1" applyAlignment="1">
      <alignment vertical="center"/>
    </xf>
    <xf numFmtId="0" fontId="32" fillId="0" borderId="0" xfId="3" applyFont="1" applyAlignment="1" applyProtection="1">
      <alignment vertical="center"/>
      <protection hidden="1"/>
    </xf>
    <xf numFmtId="0" fontId="53" fillId="0" borderId="0" xfId="3" quotePrefix="1" applyFont="1" applyAlignment="1">
      <alignment horizontal="left" vertical="center"/>
    </xf>
    <xf numFmtId="0" fontId="80" fillId="0" borderId="0" xfId="0" applyFont="1" applyAlignment="1">
      <alignment vertical="top" wrapText="1"/>
    </xf>
    <xf numFmtId="0" fontId="85" fillId="0" borderId="0" xfId="0" applyFont="1" applyAlignment="1">
      <alignment vertical="top" wrapText="1"/>
    </xf>
    <xf numFmtId="0" fontId="64" fillId="0" borderId="0" xfId="0" applyFont="1"/>
    <xf numFmtId="0" fontId="19" fillId="7" borderId="3" xfId="0" applyFont="1" applyFill="1" applyBorder="1" applyAlignment="1">
      <alignment horizontal="center" vertical="center" wrapText="1"/>
    </xf>
    <xf numFmtId="0" fontId="27" fillId="7" borderId="4" xfId="0" applyFont="1" applyFill="1" applyBorder="1" applyAlignment="1">
      <alignment horizontal="center" vertical="center"/>
    </xf>
    <xf numFmtId="0" fontId="26" fillId="7" borderId="4" xfId="0" applyFont="1" applyFill="1" applyBorder="1" applyAlignment="1" applyProtection="1">
      <alignment horizontal="center" vertical="center"/>
      <protection hidden="1"/>
    </xf>
    <xf numFmtId="1" fontId="27" fillId="7" borderId="4" xfId="0" applyNumberFormat="1" applyFont="1" applyFill="1" applyBorder="1" applyAlignment="1" applyProtection="1">
      <alignment horizontal="center" vertical="center" wrapText="1"/>
      <protection hidden="1"/>
    </xf>
    <xf numFmtId="164" fontId="27" fillId="7" borderId="4" xfId="0" applyNumberFormat="1" applyFont="1" applyFill="1" applyBorder="1" applyAlignment="1" applyProtection="1">
      <alignment horizontal="center" vertical="center" wrapText="1"/>
      <protection hidden="1"/>
    </xf>
    <xf numFmtId="2" fontId="27" fillId="7" borderId="4" xfId="0" applyNumberFormat="1" applyFont="1" applyFill="1" applyBorder="1" applyAlignment="1" applyProtection="1">
      <alignment horizontal="center" vertical="center" wrapText="1"/>
      <protection hidden="1"/>
    </xf>
    <xf numFmtId="0" fontId="19" fillId="26" borderId="5" xfId="0" applyFont="1" applyFill="1" applyBorder="1" applyAlignment="1" applyProtection="1">
      <alignment horizontal="center" vertical="center"/>
      <protection hidden="1"/>
    </xf>
    <xf numFmtId="0" fontId="19" fillId="26" borderId="19" xfId="0" applyFont="1" applyFill="1" applyBorder="1" applyAlignment="1" applyProtection="1">
      <alignment horizontal="center" vertical="center" wrapText="1"/>
      <protection hidden="1"/>
    </xf>
    <xf numFmtId="0" fontId="19" fillId="26" borderId="20" xfId="0" applyFont="1" applyFill="1" applyBorder="1" applyAlignment="1" applyProtection="1">
      <alignment horizontal="center" vertical="center" wrapText="1"/>
      <protection hidden="1"/>
    </xf>
    <xf numFmtId="0" fontId="19" fillId="28" borderId="4" xfId="0" applyFont="1" applyFill="1" applyBorder="1" applyAlignment="1" applyProtection="1">
      <alignment horizontal="center" vertical="center"/>
      <protection locked="0"/>
    </xf>
    <xf numFmtId="0" fontId="27" fillId="28" borderId="4" xfId="0" applyFont="1" applyFill="1" applyBorder="1" applyAlignment="1" applyProtection="1">
      <alignment horizontal="center" vertical="center"/>
      <protection locked="0"/>
    </xf>
    <xf numFmtId="1" fontId="27" fillId="28" borderId="4" xfId="0" applyNumberFormat="1" applyFont="1" applyFill="1" applyBorder="1" applyAlignment="1" applyProtection="1">
      <alignment horizontal="center" vertical="center" wrapText="1"/>
      <protection locked="0"/>
    </xf>
    <xf numFmtId="0" fontId="19" fillId="0" borderId="4" xfId="0" applyFont="1" applyBorder="1" applyAlignment="1" applyProtection="1">
      <alignment horizontal="center" vertical="center"/>
      <protection locked="0"/>
    </xf>
    <xf numFmtId="1" fontId="65" fillId="9" borderId="17" xfId="67" applyNumberFormat="1" applyFont="1" applyFill="1" applyBorder="1" applyAlignment="1" applyProtection="1">
      <alignment horizontal="center" vertical="center"/>
      <protection hidden="1"/>
    </xf>
    <xf numFmtId="1" fontId="65" fillId="9" borderId="9" xfId="67" applyNumberFormat="1" applyFont="1" applyFill="1" applyBorder="1" applyAlignment="1" applyProtection="1">
      <alignment horizontal="center" vertical="center"/>
      <protection hidden="1"/>
    </xf>
    <xf numFmtId="1" fontId="7" fillId="6" borderId="0" xfId="67" applyNumberFormat="1" applyFont="1" applyFill="1" applyAlignment="1" applyProtection="1">
      <alignment vertical="center"/>
      <protection hidden="1"/>
    </xf>
    <xf numFmtId="0" fontId="135" fillId="0" borderId="0" xfId="0" applyFont="1" applyAlignment="1">
      <alignment horizontal="center" wrapText="1"/>
    </xf>
    <xf numFmtId="0" fontId="135" fillId="0" borderId="0" xfId="0" applyFont="1" applyBorder="1" applyAlignment="1">
      <alignment horizontal="center" wrapText="1"/>
    </xf>
    <xf numFmtId="0" fontId="136" fillId="0" borderId="0" xfId="0" applyFont="1" applyAlignment="1">
      <alignment vertical="center"/>
    </xf>
    <xf numFmtId="0" fontId="19" fillId="0" borderId="0" xfId="3" applyFont="1"/>
    <xf numFmtId="164" fontId="19" fillId="2" borderId="4" xfId="0" applyNumberFormat="1" applyFont="1" applyFill="1" applyBorder="1" applyAlignment="1" applyProtection="1">
      <alignment horizontal="center" vertical="center" wrapText="1"/>
      <protection hidden="1"/>
    </xf>
    <xf numFmtId="0" fontId="53" fillId="0" borderId="0" xfId="3" quotePrefix="1" applyFont="1" applyAlignment="1">
      <alignment horizontal="left" vertical="center" wrapText="1"/>
    </xf>
    <xf numFmtId="0" fontId="29" fillId="0" borderId="0" xfId="3" applyAlignment="1">
      <alignment vertical="center" wrapText="1"/>
    </xf>
    <xf numFmtId="0" fontId="29" fillId="0" borderId="0" xfId="3" applyFont="1" applyBorder="1" applyAlignment="1">
      <alignment vertical="center" wrapText="1"/>
    </xf>
    <xf numFmtId="0" fontId="19" fillId="26" borderId="6" xfId="3" applyFont="1" applyFill="1" applyBorder="1" applyAlignment="1" applyProtection="1">
      <alignment horizontal="center" vertical="center" wrapText="1"/>
      <protection hidden="1"/>
    </xf>
    <xf numFmtId="0" fontId="19" fillId="0" borderId="4" xfId="0" applyFont="1" applyFill="1" applyBorder="1" applyAlignment="1" applyProtection="1">
      <alignment horizontal="center" vertical="center" wrapText="1"/>
      <protection locked="0"/>
    </xf>
    <xf numFmtId="0" fontId="21" fillId="4" borderId="0" xfId="0" applyFont="1" applyFill="1" applyBorder="1" applyAlignment="1" applyProtection="1">
      <alignment horizontal="center" vertical="center" wrapText="1"/>
      <protection hidden="1"/>
    </xf>
    <xf numFmtId="0" fontId="26" fillId="2" borderId="6" xfId="3" applyFont="1" applyFill="1" applyBorder="1" applyAlignment="1" applyProtection="1">
      <alignment horizontal="center" vertical="center" wrapText="1"/>
      <protection hidden="1"/>
    </xf>
    <xf numFmtId="0" fontId="26" fillId="2" borderId="4" xfId="3" applyFont="1" applyFill="1" applyBorder="1" applyAlignment="1" applyProtection="1">
      <alignment horizontal="center" vertical="center" wrapText="1"/>
      <protection hidden="1"/>
    </xf>
    <xf numFmtId="0" fontId="19" fillId="0" borderId="6" xfId="3" applyFont="1" applyBorder="1" applyAlignment="1" applyProtection="1">
      <alignment horizontal="center" vertical="center" wrapText="1"/>
      <protection locked="0"/>
    </xf>
    <xf numFmtId="0" fontId="26" fillId="57" borderId="4" xfId="3" applyFont="1" applyFill="1" applyBorder="1" applyAlignment="1" applyProtection="1">
      <alignment horizontal="center" vertical="center" wrapText="1"/>
      <protection hidden="1"/>
    </xf>
    <xf numFmtId="0" fontId="19" fillId="26" borderId="4" xfId="0" applyFont="1" applyFill="1" applyBorder="1" applyAlignment="1" applyProtection="1">
      <alignment horizontal="center" vertical="center" wrapText="1"/>
      <protection hidden="1"/>
    </xf>
    <xf numFmtId="0" fontId="33" fillId="5" borderId="0" xfId="0" applyFont="1" applyFill="1" applyAlignment="1" applyProtection="1">
      <alignment horizontal="left" vertical="center" wrapText="1"/>
    </xf>
    <xf numFmtId="0" fontId="19" fillId="2" borderId="6" xfId="0" applyFont="1" applyFill="1" applyBorder="1" applyAlignment="1" applyProtection="1">
      <alignment horizontal="center" vertical="center" wrapText="1"/>
      <protection hidden="1"/>
    </xf>
    <xf numFmtId="0" fontId="28" fillId="0" borderId="0" xfId="0" applyFont="1" applyFill="1" applyBorder="1" applyAlignment="1">
      <alignment horizontal="left" vertical="top" wrapText="1"/>
    </xf>
    <xf numFmtId="0" fontId="38" fillId="7" borderId="60" xfId="0" applyFont="1" applyFill="1" applyBorder="1" applyAlignment="1">
      <alignment horizontal="center" vertical="center" wrapText="1"/>
    </xf>
    <xf numFmtId="0" fontId="36" fillId="7" borderId="61" xfId="0" applyFont="1" applyFill="1" applyBorder="1" applyAlignment="1">
      <alignment horizontal="center" vertical="center" wrapText="1"/>
    </xf>
    <xf numFmtId="0" fontId="36" fillId="59" borderId="62" xfId="0" applyFont="1" applyFill="1" applyBorder="1" applyAlignment="1" applyProtection="1">
      <alignment horizontal="center" vertical="center" wrapText="1"/>
      <protection hidden="1"/>
    </xf>
    <xf numFmtId="0" fontId="36" fillId="59" borderId="64" xfId="0" applyFont="1" applyFill="1" applyBorder="1" applyAlignment="1" applyProtection="1">
      <alignment horizontal="center" vertical="center" wrapText="1"/>
      <protection hidden="1"/>
    </xf>
    <xf numFmtId="0" fontId="38" fillId="7" borderId="66" xfId="0" applyFont="1" applyFill="1" applyBorder="1" applyAlignment="1">
      <alignment horizontal="center" vertical="center" wrapText="1"/>
    </xf>
    <xf numFmtId="0" fontId="36" fillId="0" borderId="67" xfId="0" applyFont="1" applyBorder="1" applyAlignment="1" applyProtection="1">
      <alignment horizontal="center" vertical="center" wrapText="1"/>
      <protection locked="0"/>
    </xf>
    <xf numFmtId="0" fontId="36" fillId="0" borderId="68" xfId="0" applyFont="1" applyBorder="1" applyAlignment="1" applyProtection="1">
      <alignment horizontal="center" vertical="center" wrapText="1"/>
      <protection locked="0"/>
    </xf>
    <xf numFmtId="0" fontId="36" fillId="7" borderId="69" xfId="0" applyFont="1" applyFill="1" applyBorder="1" applyAlignment="1">
      <alignment horizontal="center" vertical="center" wrapText="1"/>
    </xf>
    <xf numFmtId="0" fontId="36" fillId="59" borderId="72" xfId="0" applyFont="1" applyFill="1" applyBorder="1" applyAlignment="1" applyProtection="1">
      <alignment horizontal="center" vertical="center" wrapText="1"/>
      <protection hidden="1"/>
    </xf>
    <xf numFmtId="0" fontId="36" fillId="0" borderId="74" xfId="0" applyFont="1" applyBorder="1" applyAlignment="1" applyProtection="1">
      <alignment horizontal="center" vertical="center" wrapText="1"/>
      <protection locked="0"/>
    </xf>
    <xf numFmtId="0" fontId="38" fillId="59" borderId="76" xfId="0" applyFont="1" applyFill="1" applyBorder="1" applyAlignment="1" applyProtection="1">
      <alignment horizontal="center" vertical="center" wrapText="1"/>
      <protection hidden="1"/>
    </xf>
    <xf numFmtId="10" fontId="38" fillId="59" borderId="77" xfId="0" applyNumberFormat="1" applyFont="1" applyFill="1" applyBorder="1" applyAlignment="1">
      <alignment horizontal="center" vertical="center" wrapText="1"/>
    </xf>
    <xf numFmtId="0" fontId="38" fillId="59" borderId="78" xfId="0" applyFont="1" applyFill="1" applyBorder="1" applyAlignment="1">
      <alignment horizontal="center" vertical="center" wrapText="1"/>
    </xf>
    <xf numFmtId="10" fontId="38" fillId="59" borderId="79" xfId="0" applyNumberFormat="1" applyFont="1" applyFill="1" applyBorder="1" applyAlignment="1">
      <alignment horizontal="center" vertical="center" wrapText="1"/>
    </xf>
    <xf numFmtId="0" fontId="38" fillId="59" borderId="76" xfId="0" applyFont="1" applyFill="1" applyBorder="1" applyAlignment="1">
      <alignment horizontal="center" vertical="center" wrapText="1"/>
    </xf>
    <xf numFmtId="164" fontId="19" fillId="26" borderId="4" xfId="0" applyNumberFormat="1" applyFont="1" applyFill="1" applyBorder="1" applyAlignment="1" applyProtection="1">
      <alignment horizontal="center" vertical="center" wrapText="1"/>
      <protection hidden="1"/>
    </xf>
    <xf numFmtId="0" fontId="19" fillId="26" borderId="6" xfId="3" applyFont="1" applyFill="1" applyBorder="1" applyAlignment="1" applyProtection="1">
      <alignment horizontal="center" vertical="center" wrapText="1"/>
      <protection hidden="1"/>
    </xf>
    <xf numFmtId="0" fontId="19" fillId="0" borderId="0" xfId="0" applyFont="1" applyBorder="1" applyAlignment="1" applyProtection="1">
      <alignment horizontal="left" vertical="top" wrapText="1"/>
      <protection locked="0"/>
    </xf>
    <xf numFmtId="0" fontId="30" fillId="0" borderId="0" xfId="0" applyFont="1" applyBorder="1"/>
    <xf numFmtId="0" fontId="19" fillId="2" borderId="0" xfId="0" applyFont="1" applyFill="1" applyAlignment="1" applyProtection="1">
      <alignment horizontal="center" vertical="center"/>
      <protection hidden="1"/>
    </xf>
    <xf numFmtId="0" fontId="19" fillId="2" borderId="4" xfId="0" applyFont="1" applyFill="1" applyBorder="1" applyAlignment="1" applyProtection="1">
      <alignment horizontal="center" vertical="center"/>
      <protection hidden="1"/>
    </xf>
    <xf numFmtId="0" fontId="19" fillId="2" borderId="3" xfId="0" applyFont="1" applyFill="1" applyBorder="1" applyAlignment="1" applyProtection="1">
      <alignment horizontal="center" vertical="center" wrapText="1"/>
      <protection hidden="1"/>
    </xf>
    <xf numFmtId="0" fontId="19" fillId="28" borderId="4" xfId="0" applyFont="1" applyFill="1" applyBorder="1" applyAlignment="1" applyProtection="1">
      <alignment horizontal="center" vertical="center" wrapText="1"/>
      <protection locked="0"/>
    </xf>
    <xf numFmtId="10" fontId="19" fillId="2" borderId="4" xfId="0" applyNumberFormat="1" applyFont="1" applyFill="1" applyBorder="1" applyAlignment="1" applyProtection="1">
      <alignment horizontal="center" vertical="center" wrapText="1"/>
      <protection hidden="1"/>
    </xf>
    <xf numFmtId="0" fontId="19" fillId="2" borderId="5" xfId="0" applyFont="1" applyFill="1" applyBorder="1" applyAlignment="1" applyProtection="1">
      <alignment horizontal="center" vertical="center"/>
      <protection hidden="1"/>
    </xf>
    <xf numFmtId="0" fontId="19" fillId="0" borderId="5" xfId="0" applyFont="1" applyBorder="1" applyAlignment="1" applyProtection="1">
      <alignment horizontal="center" vertical="center"/>
      <protection locked="0"/>
    </xf>
    <xf numFmtId="0" fontId="26" fillId="0" borderId="0" xfId="0" applyFont="1" applyFill="1" applyBorder="1" applyAlignment="1" applyProtection="1">
      <alignment horizontal="center" vertical="center"/>
      <protection hidden="1"/>
    </xf>
    <xf numFmtId="0" fontId="19" fillId="0" borderId="0" xfId="0" applyFont="1" applyFill="1" applyBorder="1" applyAlignment="1" applyProtection="1">
      <alignment vertical="center" wrapText="1"/>
      <protection hidden="1"/>
    </xf>
    <xf numFmtId="0" fontId="26" fillId="0" borderId="0" xfId="0" applyFont="1" applyFill="1" applyBorder="1" applyAlignment="1" applyProtection="1">
      <alignment vertical="center" wrapText="1"/>
      <protection hidden="1"/>
    </xf>
    <xf numFmtId="0" fontId="19" fillId="0" borderId="0" xfId="0" applyFont="1" applyFill="1" applyBorder="1" applyAlignment="1" applyProtection="1">
      <alignment horizontal="center" vertical="center"/>
      <protection hidden="1"/>
    </xf>
    <xf numFmtId="10" fontId="19" fillId="0" borderId="0" xfId="0" applyNumberFormat="1" applyFont="1" applyFill="1" applyBorder="1" applyAlignment="1" applyProtection="1">
      <alignment horizontal="center" vertical="center" wrapText="1"/>
      <protection hidden="1"/>
    </xf>
    <xf numFmtId="0" fontId="26" fillId="0" borderId="7" xfId="0" applyFont="1" applyFill="1" applyBorder="1" applyAlignment="1" applyProtection="1">
      <alignment vertical="center" wrapText="1"/>
      <protection hidden="1"/>
    </xf>
    <xf numFmtId="10" fontId="19" fillId="0" borderId="7" xfId="0" applyNumberFormat="1" applyFont="1" applyFill="1" applyBorder="1" applyAlignment="1" applyProtection="1">
      <alignment vertical="center" wrapText="1"/>
      <protection hidden="1"/>
    </xf>
    <xf numFmtId="0" fontId="19" fillId="2" borderId="5" xfId="0" applyFont="1" applyFill="1" applyBorder="1" applyAlignment="1" applyProtection="1">
      <alignment horizontal="center" vertical="center" wrapText="1"/>
      <protection hidden="1"/>
    </xf>
    <xf numFmtId="0" fontId="19" fillId="28" borderId="6" xfId="0" applyFont="1" applyFill="1" applyBorder="1" applyAlignment="1" applyProtection="1">
      <alignment horizontal="center" vertical="center" wrapText="1"/>
      <protection locked="0"/>
    </xf>
    <xf numFmtId="10" fontId="19" fillId="2" borderId="6"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vertical="center"/>
      <protection hidden="1"/>
    </xf>
    <xf numFmtId="0" fontId="64" fillId="0" borderId="0" xfId="0" applyFont="1" applyProtection="1">
      <protection hidden="1"/>
    </xf>
    <xf numFmtId="0" fontId="48" fillId="0" borderId="0" xfId="3" quotePrefix="1" applyFont="1" applyAlignment="1" applyProtection="1">
      <alignment horizontal="left" vertical="center" wrapText="1"/>
      <protection hidden="1"/>
    </xf>
    <xf numFmtId="0" fontId="53" fillId="0" borderId="0" xfId="3" quotePrefix="1" applyFont="1" applyAlignment="1" applyProtection="1">
      <alignment horizontal="left" vertical="center" wrapText="1"/>
      <protection hidden="1"/>
    </xf>
    <xf numFmtId="0" fontId="53" fillId="0" borderId="0" xfId="3" quotePrefix="1" applyFont="1" applyAlignment="1" applyProtection="1">
      <alignment horizontal="left" vertical="center"/>
      <protection hidden="1"/>
    </xf>
    <xf numFmtId="0" fontId="29" fillId="0" borderId="0" xfId="3" applyAlignment="1" applyProtection="1">
      <alignment vertical="center" wrapText="1"/>
      <protection hidden="1"/>
    </xf>
    <xf numFmtId="0" fontId="63" fillId="0" borderId="0" xfId="3" applyFont="1" applyAlignment="1" applyProtection="1">
      <alignment vertical="center"/>
      <protection hidden="1"/>
    </xf>
    <xf numFmtId="0" fontId="61" fillId="0" borderId="0" xfId="3" applyFont="1" applyFill="1" applyAlignment="1" applyProtection="1">
      <alignment vertical="center"/>
      <protection hidden="1"/>
    </xf>
    <xf numFmtId="10" fontId="36" fillId="59" borderId="73" xfId="0" applyNumberFormat="1" applyFont="1" applyFill="1" applyBorder="1" applyAlignment="1" applyProtection="1">
      <alignment horizontal="center" vertical="center" wrapText="1"/>
      <protection hidden="1"/>
    </xf>
    <xf numFmtId="10" fontId="36" fillId="59" borderId="75" xfId="0" applyNumberFormat="1" applyFont="1" applyFill="1" applyBorder="1" applyAlignment="1" applyProtection="1">
      <alignment horizontal="center" vertical="center" wrapText="1"/>
      <protection hidden="1"/>
    </xf>
    <xf numFmtId="10" fontId="36" fillId="59" borderId="63" xfId="0" applyNumberFormat="1" applyFont="1" applyFill="1" applyBorder="1" applyAlignment="1" applyProtection="1">
      <alignment horizontal="center" vertical="center" wrapText="1"/>
      <protection hidden="1"/>
    </xf>
    <xf numFmtId="10" fontId="36" fillId="59" borderId="70" xfId="0" applyNumberFormat="1" applyFont="1" applyFill="1" applyBorder="1" applyAlignment="1" applyProtection="1">
      <alignment horizontal="center" vertical="center" wrapText="1"/>
      <protection hidden="1"/>
    </xf>
    <xf numFmtId="10" fontId="36" fillId="59" borderId="65" xfId="0" applyNumberFormat="1" applyFont="1" applyFill="1" applyBorder="1" applyAlignment="1" applyProtection="1">
      <alignment horizontal="center" vertical="center" wrapText="1"/>
      <protection hidden="1"/>
    </xf>
    <xf numFmtId="10" fontId="36" fillId="59" borderId="71" xfId="0" applyNumberFormat="1" applyFont="1" applyFill="1" applyBorder="1" applyAlignment="1" applyProtection="1">
      <alignment horizontal="center" vertical="center" wrapText="1"/>
      <protection hidden="1"/>
    </xf>
    <xf numFmtId="0" fontId="0" fillId="0" borderId="0" xfId="0" applyBorder="1" applyAlignment="1">
      <alignment wrapText="1"/>
    </xf>
    <xf numFmtId="0" fontId="26" fillId="7" borderId="4" xfId="0" applyFont="1" applyFill="1" applyBorder="1" applyAlignment="1" applyProtection="1">
      <alignment horizontal="center" vertical="center"/>
      <protection hidden="1"/>
    </xf>
    <xf numFmtId="0" fontId="19" fillId="7" borderId="4" xfId="0" applyFont="1" applyFill="1" applyBorder="1" applyAlignment="1" applyProtection="1">
      <alignment horizontal="center" vertical="center" wrapText="1"/>
      <protection locked="0"/>
    </xf>
    <xf numFmtId="1" fontId="19" fillId="28" borderId="4" xfId="0" applyNumberFormat="1" applyFont="1" applyFill="1" applyBorder="1" applyAlignment="1" applyProtection="1">
      <alignment horizontal="center" vertical="center" wrapText="1"/>
      <protection locked="0"/>
    </xf>
    <xf numFmtId="0" fontId="80" fillId="0" borderId="0" xfId="0" applyFont="1" applyAlignment="1" applyProtection="1">
      <alignment vertical="center"/>
    </xf>
    <xf numFmtId="1" fontId="19" fillId="7" borderId="4" xfId="0" applyNumberFormat="1" applyFont="1" applyFill="1" applyBorder="1" applyAlignment="1" applyProtection="1">
      <alignment horizontal="center" vertical="center" wrapText="1"/>
      <protection hidden="1"/>
    </xf>
    <xf numFmtId="164" fontId="19" fillId="7" borderId="4" xfId="0" applyNumberFormat="1" applyFont="1" applyFill="1" applyBorder="1" applyAlignment="1" applyProtection="1">
      <alignment horizontal="center" vertical="center" wrapText="1"/>
      <protection hidden="1"/>
    </xf>
    <xf numFmtId="2" fontId="19" fillId="7" borderId="4" xfId="0" applyNumberFormat="1" applyFont="1" applyFill="1" applyBorder="1" applyAlignment="1" applyProtection="1">
      <alignment horizontal="center" vertical="center" wrapText="1"/>
      <protection hidden="1"/>
    </xf>
    <xf numFmtId="0" fontId="19" fillId="6" borderId="0" xfId="0" applyNumberFormat="1" applyFont="1" applyFill="1" applyBorder="1" applyAlignment="1" applyProtection="1">
      <alignment horizontal="center" vertical="center" wrapText="1"/>
      <protection hidden="1"/>
    </xf>
    <xf numFmtId="0" fontId="16" fillId="0" borderId="0" xfId="0" applyFont="1" applyBorder="1" applyAlignment="1">
      <alignment horizontal="center" vertical="center" wrapText="1"/>
    </xf>
    <xf numFmtId="0" fontId="29" fillId="0" borderId="0" xfId="0" applyFont="1" applyBorder="1" applyAlignment="1">
      <alignment horizontal="center"/>
    </xf>
    <xf numFmtId="0" fontId="29" fillId="0" borderId="0" xfId="0" applyNumberFormat="1" applyFont="1" applyAlignment="1">
      <alignment horizontal="center"/>
    </xf>
    <xf numFmtId="0" fontId="29" fillId="0" borderId="0" xfId="0" applyFont="1" applyAlignment="1">
      <alignment horizontal="center"/>
    </xf>
    <xf numFmtId="10" fontId="66" fillId="10" borderId="9" xfId="67" applyNumberFormat="1" applyFont="1" applyFill="1" applyBorder="1" applyAlignment="1" applyProtection="1">
      <alignment horizontal="center" vertical="center" wrapText="1"/>
      <protection hidden="1"/>
    </xf>
    <xf numFmtId="0" fontId="19" fillId="2" borderId="6" xfId="0" applyFont="1" applyFill="1" applyBorder="1" applyAlignment="1" applyProtection="1">
      <alignment horizontal="center" vertical="center" wrapText="1"/>
      <protection hidden="1"/>
    </xf>
    <xf numFmtId="0" fontId="33" fillId="5" borderId="0" xfId="0" applyFont="1" applyFill="1" applyAlignment="1" applyProtection="1">
      <alignment horizontal="left" vertical="center" wrapText="1"/>
    </xf>
    <xf numFmtId="0" fontId="1" fillId="6" borderId="0" xfId="67" applyFont="1" applyFill="1" applyProtection="1">
      <protection hidden="1"/>
    </xf>
    <xf numFmtId="0" fontId="74" fillId="6" borderId="0" xfId="67" applyFont="1" applyFill="1" applyAlignment="1" applyProtection="1">
      <alignment vertical="center"/>
      <protection hidden="1"/>
    </xf>
    <xf numFmtId="0" fontId="141" fillId="6" borderId="0" xfId="67" applyFont="1" applyFill="1" applyAlignment="1" applyProtection="1">
      <alignment vertical="center"/>
      <protection hidden="1"/>
    </xf>
    <xf numFmtId="0" fontId="0" fillId="0" borderId="0" xfId="0" applyAlignment="1"/>
    <xf numFmtId="0" fontId="87" fillId="0" borderId="0" xfId="0" applyFont="1" applyBorder="1" applyAlignment="1" applyProtection="1">
      <alignment horizontal="left" vertical="center" wrapText="1"/>
    </xf>
    <xf numFmtId="0" fontId="0" fillId="0" borderId="0" xfId="0" applyBorder="1" applyAlignment="1"/>
    <xf numFmtId="0" fontId="19" fillId="0" borderId="4" xfId="0" applyFont="1" applyBorder="1" applyProtection="1">
      <protection locked="0"/>
    </xf>
    <xf numFmtId="0" fontId="0" fillId="0" borderId="7" xfId="0" applyBorder="1"/>
    <xf numFmtId="0" fontId="29" fillId="0" borderId="0" xfId="0" applyFont="1" applyBorder="1" applyAlignment="1">
      <alignment horizontal="left" vertical="center" wrapText="1"/>
    </xf>
    <xf numFmtId="0" fontId="29" fillId="0" borderId="0" xfId="0" applyFont="1" applyProtection="1"/>
    <xf numFmtId="0" fontId="29" fillId="0" borderId="0" xfId="0" applyFont="1" applyAlignment="1" applyProtection="1">
      <alignment vertical="center"/>
    </xf>
    <xf numFmtId="0" fontId="26" fillId="0" borderId="0" xfId="0" applyFont="1" applyAlignment="1" applyProtection="1">
      <alignment vertical="center"/>
    </xf>
    <xf numFmtId="2" fontId="66" fillId="9" borderId="17" xfId="67" applyNumberFormat="1" applyFont="1" applyFill="1" applyBorder="1" applyAlignment="1" applyProtection="1">
      <alignment horizontal="center" vertical="center"/>
      <protection hidden="1"/>
    </xf>
    <xf numFmtId="1" fontId="66" fillId="9" borderId="9" xfId="67" applyNumberFormat="1" applyFont="1" applyFill="1" applyBorder="1" applyAlignment="1" applyProtection="1">
      <alignment horizontal="center" vertical="center"/>
      <protection hidden="1"/>
    </xf>
    <xf numFmtId="10" fontId="66" fillId="9" borderId="9" xfId="67" applyNumberFormat="1" applyFont="1" applyFill="1" applyBorder="1" applyAlignment="1" applyProtection="1">
      <alignment horizontal="center" vertical="center"/>
      <protection hidden="1"/>
    </xf>
    <xf numFmtId="0" fontId="19" fillId="2" borderId="5" xfId="0" applyFont="1" applyFill="1" applyBorder="1" applyAlignment="1" applyProtection="1">
      <alignment horizontal="center" vertical="center" wrapText="1"/>
      <protection hidden="1"/>
    </xf>
    <xf numFmtId="0" fontId="19" fillId="26" borderId="4" xfId="0" applyFont="1" applyFill="1" applyBorder="1" applyAlignment="1" applyProtection="1">
      <alignment vertical="center"/>
      <protection hidden="1"/>
    </xf>
    <xf numFmtId="0" fontId="26" fillId="26" borderId="4" xfId="0" applyFont="1" applyFill="1" applyBorder="1" applyAlignment="1" applyProtection="1">
      <alignment vertical="center"/>
      <protection hidden="1"/>
    </xf>
    <xf numFmtId="0" fontId="66" fillId="10" borderId="9" xfId="67" applyNumberFormat="1" applyFont="1" applyFill="1" applyBorder="1" applyAlignment="1" applyProtection="1">
      <alignment horizontal="center" vertical="center" wrapText="1"/>
      <protection hidden="1"/>
    </xf>
    <xf numFmtId="0" fontId="77" fillId="17" borderId="0" xfId="67" applyFont="1" applyFill="1" applyAlignment="1" applyProtection="1">
      <alignment wrapText="1"/>
      <protection hidden="1"/>
    </xf>
    <xf numFmtId="0" fontId="64" fillId="9" borderId="11" xfId="67" applyFont="1" applyFill="1" applyBorder="1" applyAlignment="1" applyProtection="1">
      <alignment horizontal="center" vertical="center" wrapText="1"/>
      <protection hidden="1"/>
    </xf>
    <xf numFmtId="0" fontId="64" fillId="9" borderId="2" xfId="67" applyFont="1" applyFill="1" applyBorder="1" applyAlignment="1" applyProtection="1">
      <alignment horizontal="center" vertical="center" wrapText="1"/>
      <protection hidden="1"/>
    </xf>
    <xf numFmtId="0" fontId="7" fillId="9" borderId="2" xfId="67" applyFill="1" applyBorder="1" applyAlignment="1" applyProtection="1">
      <alignment horizontal="center" vertical="center" wrapText="1"/>
      <protection hidden="1"/>
    </xf>
    <xf numFmtId="0" fontId="7" fillId="9" borderId="12" xfId="67" applyFill="1" applyBorder="1" applyAlignment="1" applyProtection="1">
      <alignment horizontal="center" vertical="center" wrapText="1"/>
      <protection hidden="1"/>
    </xf>
    <xf numFmtId="0" fontId="64" fillId="11" borderId="11" xfId="67" applyFont="1" applyFill="1" applyBorder="1" applyAlignment="1" applyProtection="1">
      <alignment horizontal="center" vertical="center" wrapText="1"/>
      <protection hidden="1"/>
    </xf>
    <xf numFmtId="0" fontId="71" fillId="27" borderId="19" xfId="67" applyFont="1" applyFill="1" applyBorder="1" applyAlignment="1" applyProtection="1">
      <alignment horizontal="center" vertical="center"/>
      <protection hidden="1"/>
    </xf>
    <xf numFmtId="0" fontId="66" fillId="11" borderId="4" xfId="67" applyNumberFormat="1" applyFont="1" applyFill="1" applyBorder="1" applyAlignment="1" applyProtection="1">
      <alignment horizontal="center" vertical="center"/>
      <protection hidden="1"/>
    </xf>
    <xf numFmtId="10" fontId="66" fillId="11" borderId="4" xfId="67" applyNumberFormat="1" applyFont="1" applyFill="1" applyBorder="1" applyAlignment="1" applyProtection="1">
      <alignment horizontal="center" vertical="center"/>
      <protection hidden="1"/>
    </xf>
    <xf numFmtId="0" fontId="66" fillId="13" borderId="4" xfId="67" applyNumberFormat="1" applyFont="1" applyFill="1" applyBorder="1" applyAlignment="1" applyProtection="1">
      <alignment horizontal="center" vertical="center"/>
      <protection hidden="1"/>
    </xf>
    <xf numFmtId="2" fontId="66" fillId="13" borderId="4" xfId="67" applyNumberFormat="1" applyFont="1" applyFill="1" applyBorder="1" applyAlignment="1" applyProtection="1">
      <alignment horizontal="center" vertical="center"/>
      <protection hidden="1"/>
    </xf>
    <xf numFmtId="0" fontId="22" fillId="0" borderId="0" xfId="1" applyAlignment="1" applyProtection="1">
      <alignment horizontal="center"/>
      <protection hidden="1"/>
    </xf>
    <xf numFmtId="0" fontId="22" fillId="3" borderId="0" xfId="1" applyFill="1" applyAlignment="1" applyProtection="1">
      <alignment horizontal="center" vertical="center"/>
      <protection hidden="1"/>
    </xf>
    <xf numFmtId="0" fontId="145" fillId="6" borderId="0" xfId="67" applyFont="1" applyFill="1" applyProtection="1">
      <protection hidden="1"/>
    </xf>
    <xf numFmtId="0" fontId="146" fillId="0" borderId="0" xfId="0" applyFont="1" applyAlignment="1">
      <alignment vertical="center"/>
    </xf>
    <xf numFmtId="0" fontId="146" fillId="0" borderId="0" xfId="0" applyFont="1"/>
    <xf numFmtId="0" fontId="146" fillId="0" borderId="0" xfId="3" applyFont="1" applyAlignment="1">
      <alignment vertical="center"/>
    </xf>
    <xf numFmtId="0" fontId="147" fillId="0" borderId="0" xfId="0" applyFont="1" applyAlignment="1">
      <alignment vertical="center"/>
    </xf>
    <xf numFmtId="0" fontId="148" fillId="0" borderId="0" xfId="0" applyFont="1" applyAlignment="1">
      <alignment vertical="center"/>
    </xf>
    <xf numFmtId="0" fontId="146" fillId="0" borderId="0" xfId="0" applyFont="1" applyBorder="1" applyAlignment="1">
      <alignment wrapText="1"/>
    </xf>
    <xf numFmtId="0" fontId="146" fillId="0" borderId="0" xfId="0" applyFont="1" applyBorder="1"/>
    <xf numFmtId="0" fontId="146" fillId="0" borderId="0" xfId="0" applyFont="1" applyAlignment="1" applyProtection="1">
      <alignment vertical="center"/>
    </xf>
    <xf numFmtId="0" fontId="147" fillId="0" borderId="0" xfId="0" applyFont="1" applyAlignment="1" applyProtection="1">
      <alignment vertical="center"/>
    </xf>
    <xf numFmtId="0" fontId="146" fillId="0" borderId="0" xfId="0" applyFont="1" applyProtection="1"/>
    <xf numFmtId="0" fontId="19" fillId="0" borderId="6" xfId="0" applyFont="1" applyBorder="1" applyAlignment="1" applyProtection="1">
      <alignment horizontal="left" vertical="top" wrapText="1"/>
      <protection locked="0"/>
    </xf>
    <xf numFmtId="0" fontId="19" fillId="0" borderId="20" xfId="0" applyFont="1" applyBorder="1" applyAlignment="1" applyProtection="1">
      <alignment horizontal="left" vertical="top" wrapText="1"/>
      <protection locked="0"/>
    </xf>
    <xf numFmtId="0" fontId="22" fillId="0" borderId="0" xfId="1" applyAlignment="1" applyProtection="1">
      <alignment vertical="center"/>
    </xf>
    <xf numFmtId="0" fontId="23" fillId="4" borderId="0" xfId="0" applyFont="1" applyFill="1" applyAlignment="1">
      <alignment horizontal="center" vertical="center" wrapText="1"/>
    </xf>
    <xf numFmtId="0" fontId="24" fillId="4" borderId="0" xfId="0" applyFont="1" applyFill="1" applyAlignment="1">
      <alignment vertical="center" wrapText="1"/>
    </xf>
    <xf numFmtId="0" fontId="14" fillId="5" borderId="6" xfId="0" applyFont="1" applyFill="1" applyBorder="1" applyAlignment="1">
      <alignment horizontal="center" vertical="center" wrapText="1"/>
    </xf>
    <xf numFmtId="0" fontId="14" fillId="5" borderId="19" xfId="0" applyFont="1" applyFill="1" applyBorder="1" applyAlignment="1">
      <alignment horizontal="center" vertical="center" wrapText="1"/>
    </xf>
    <xf numFmtId="0" fontId="14" fillId="5" borderId="20" xfId="0" applyFont="1" applyFill="1" applyBorder="1" applyAlignment="1">
      <alignment horizontal="center" vertical="center" wrapText="1"/>
    </xf>
    <xf numFmtId="0" fontId="19" fillId="0" borderId="2" xfId="0" applyFont="1" applyBorder="1" applyAlignment="1">
      <alignment horizontal="justify" vertical="center" wrapText="1"/>
    </xf>
    <xf numFmtId="0" fontId="53" fillId="0" borderId="0" xfId="0" applyFont="1" applyBorder="1" applyAlignment="1">
      <alignment horizontal="justify" vertical="center" wrapText="1"/>
    </xf>
    <xf numFmtId="0" fontId="54" fillId="0" borderId="2" xfId="0" applyFont="1" applyBorder="1" applyAlignment="1">
      <alignment horizontal="left" vertical="center" wrapText="1" indent="3"/>
    </xf>
    <xf numFmtId="0" fontId="54" fillId="0" borderId="0" xfId="0" applyFont="1" applyBorder="1" applyAlignment="1">
      <alignment horizontal="left" vertical="center" wrapText="1" indent="3"/>
    </xf>
    <xf numFmtId="0" fontId="101" fillId="0" borderId="0" xfId="0" applyFont="1" applyBorder="1" applyAlignment="1" applyProtection="1">
      <alignment horizontal="justify" vertical="center" wrapText="1"/>
    </xf>
    <xf numFmtId="0" fontId="102" fillId="0" borderId="0" xfId="0" applyFont="1" applyBorder="1" applyAlignment="1">
      <alignment horizontal="justify" wrapText="1"/>
    </xf>
    <xf numFmtId="0" fontId="102" fillId="0" borderId="0" xfId="0" applyFont="1" applyAlignment="1">
      <alignment horizontal="justify" wrapText="1"/>
    </xf>
    <xf numFmtId="0" fontId="26" fillId="7" borderId="0" xfId="0" applyFont="1" applyFill="1" applyBorder="1" applyAlignment="1">
      <alignment horizontal="center" vertical="center" wrapText="1"/>
    </xf>
    <xf numFmtId="0" fontId="53" fillId="0" borderId="13" xfId="0" applyFont="1" applyBorder="1" applyAlignment="1">
      <alignment horizontal="justify" vertical="center" wrapText="1"/>
    </xf>
    <xf numFmtId="0" fontId="22" fillId="0" borderId="0" xfId="1" applyFill="1" applyAlignment="1" applyProtection="1">
      <alignment horizontal="left" vertical="top" wrapText="1"/>
    </xf>
    <xf numFmtId="0" fontId="46" fillId="0" borderId="0" xfId="0" applyFont="1" applyFill="1" applyAlignment="1">
      <alignment horizontal="left" vertical="center" wrapText="1"/>
    </xf>
    <xf numFmtId="0" fontId="22" fillId="0" borderId="0" xfId="1" applyAlignment="1" applyProtection="1">
      <alignment horizontal="justify" vertical="center" wrapText="1"/>
    </xf>
    <xf numFmtId="0" fontId="22" fillId="0" borderId="0" xfId="1" applyAlignment="1" applyProtection="1">
      <alignment horizontal="justify" vertical="center"/>
    </xf>
    <xf numFmtId="0" fontId="135" fillId="0" borderId="13" xfId="0" applyFont="1" applyBorder="1" applyAlignment="1">
      <alignment horizontal="center" wrapText="1"/>
    </xf>
    <xf numFmtId="0" fontId="0" fillId="0" borderId="13" xfId="0" applyBorder="1" applyAlignment="1">
      <alignment wrapText="1"/>
    </xf>
    <xf numFmtId="0" fontId="26" fillId="0" borderId="0" xfId="0" applyFont="1" applyAlignment="1">
      <alignment horizontal="right" vertical="center" wrapText="1"/>
    </xf>
    <xf numFmtId="0" fontId="0" fillId="0" borderId="0" xfId="0" applyAlignment="1">
      <alignment vertical="center" wrapText="1"/>
    </xf>
    <xf numFmtId="0" fontId="19" fillId="0" borderId="6" xfId="0" applyFont="1" applyBorder="1" applyAlignment="1" applyProtection="1">
      <alignment vertical="center" wrapText="1"/>
      <protection locked="0"/>
    </xf>
    <xf numFmtId="0" fontId="19" fillId="0" borderId="19" xfId="0" applyFont="1" applyBorder="1" applyAlignment="1" applyProtection="1">
      <alignment vertical="center" wrapText="1"/>
      <protection locked="0"/>
    </xf>
    <xf numFmtId="0" fontId="0" fillId="0" borderId="19" xfId="0" applyBorder="1" applyAlignment="1" applyProtection="1">
      <alignment vertical="center" wrapText="1"/>
      <protection locked="0"/>
    </xf>
    <xf numFmtId="0" fontId="0" fillId="0" borderId="20" xfId="0" applyBorder="1" applyAlignment="1" applyProtection="1">
      <alignment vertical="center" wrapText="1"/>
      <protection locked="0"/>
    </xf>
    <xf numFmtId="0" fontId="29" fillId="0" borderId="6" xfId="0" applyFont="1" applyBorder="1" applyAlignment="1" applyProtection="1">
      <alignment vertical="center" wrapText="1"/>
      <protection locked="0"/>
    </xf>
    <xf numFmtId="0" fontId="26" fillId="0" borderId="15" xfId="0" applyFont="1" applyBorder="1" applyAlignment="1">
      <alignment horizontal="right" vertical="center" wrapText="1"/>
    </xf>
    <xf numFmtId="0" fontId="15" fillId="5" borderId="0" xfId="0" applyFont="1" applyFill="1" applyAlignment="1">
      <alignment vertical="center" wrapText="1"/>
    </xf>
    <xf numFmtId="0" fontId="135" fillId="0" borderId="0" xfId="0" applyFont="1" applyBorder="1" applyAlignment="1">
      <alignment horizontal="left" wrapText="1"/>
    </xf>
    <xf numFmtId="0" fontId="0" fillId="0" borderId="0" xfId="0" applyAlignment="1">
      <alignment horizontal="left" wrapText="1"/>
    </xf>
    <xf numFmtId="0" fontId="135" fillId="0" borderId="19" xfId="0" applyFont="1" applyBorder="1" applyAlignment="1">
      <alignment horizontal="center" wrapText="1"/>
    </xf>
    <xf numFmtId="0" fontId="0" fillId="0" borderId="19" xfId="0" applyBorder="1" applyAlignment="1">
      <alignment wrapText="1"/>
    </xf>
    <xf numFmtId="0" fontId="19" fillId="26" borderId="6" xfId="3" applyFont="1" applyFill="1" applyBorder="1" applyAlignment="1" applyProtection="1">
      <alignment horizontal="center" vertical="center" wrapText="1"/>
      <protection hidden="1"/>
    </xf>
    <xf numFmtId="0" fontId="0" fillId="0" borderId="19" xfId="0" applyBorder="1" applyAlignment="1" applyProtection="1">
      <alignment horizontal="center" vertical="center" wrapText="1"/>
      <protection hidden="1"/>
    </xf>
    <xf numFmtId="0" fontId="0" fillId="0" borderId="20" xfId="0" applyBorder="1" applyAlignment="1" applyProtection="1">
      <alignment horizontal="center" vertical="center" wrapText="1"/>
      <protection hidden="1"/>
    </xf>
    <xf numFmtId="0" fontId="26" fillId="21" borderId="4" xfId="3" applyFont="1" applyFill="1" applyBorder="1" applyAlignment="1" applyProtection="1">
      <alignment horizontal="center" vertical="center" wrapText="1"/>
      <protection hidden="1"/>
    </xf>
    <xf numFmtId="0" fontId="0" fillId="21" borderId="4" xfId="0" applyFill="1" applyBorder="1" applyAlignment="1" applyProtection="1">
      <alignment horizontal="center" vertical="center" wrapText="1"/>
      <protection hidden="1"/>
    </xf>
    <xf numFmtId="0" fontId="0" fillId="0" borderId="4" xfId="0" applyBorder="1" applyAlignment="1" applyProtection="1">
      <alignment horizontal="center" vertical="center" wrapText="1"/>
      <protection hidden="1"/>
    </xf>
    <xf numFmtId="0" fontId="26" fillId="2" borderId="11" xfId="3" applyFont="1" applyFill="1" applyBorder="1" applyAlignment="1" applyProtection="1">
      <alignment horizontal="center" vertical="center" wrapText="1"/>
      <protection hidden="1"/>
    </xf>
    <xf numFmtId="0" fontId="0" fillId="0" borderId="16" xfId="0" applyBorder="1" applyAlignment="1" applyProtection="1">
      <alignment horizontal="center" vertical="center" wrapText="1"/>
      <protection hidden="1"/>
    </xf>
    <xf numFmtId="0" fontId="0" fillId="0" borderId="12" xfId="0" applyBorder="1" applyAlignment="1" applyProtection="1">
      <alignment horizontal="center" vertical="center" wrapText="1"/>
      <protection hidden="1"/>
    </xf>
    <xf numFmtId="0" fontId="0" fillId="0" borderId="8" xfId="0" applyBorder="1" applyAlignment="1" applyProtection="1">
      <alignment horizontal="center" vertical="center" wrapText="1"/>
      <protection hidden="1"/>
    </xf>
    <xf numFmtId="0" fontId="26" fillId="2" borderId="6" xfId="3" applyFont="1" applyFill="1" applyBorder="1" applyAlignment="1" applyProtection="1">
      <alignment horizontal="center" vertical="center" wrapText="1"/>
      <protection hidden="1"/>
    </xf>
    <xf numFmtId="0" fontId="19" fillId="0" borderId="13" xfId="0" applyFont="1" applyBorder="1" applyAlignment="1" applyProtection="1">
      <alignment wrapText="1"/>
      <protection hidden="1"/>
    </xf>
    <xf numFmtId="0" fontId="0" fillId="0" borderId="13" xfId="0" applyBorder="1" applyAlignment="1" applyProtection="1">
      <alignment wrapText="1"/>
      <protection hidden="1"/>
    </xf>
    <xf numFmtId="0" fontId="26" fillId="2" borderId="4" xfId="3" applyFont="1" applyFill="1" applyBorder="1" applyAlignment="1" applyProtection="1">
      <alignment horizontal="center" vertical="center" wrapText="1"/>
      <protection hidden="1"/>
    </xf>
    <xf numFmtId="0" fontId="26" fillId="7" borderId="51" xfId="0" applyFont="1" applyFill="1" applyBorder="1" applyAlignment="1">
      <alignment horizontal="center" vertical="center" wrapText="1"/>
    </xf>
    <xf numFmtId="0" fontId="0" fillId="0" borderId="12" xfId="0" applyBorder="1" applyAlignment="1">
      <alignment horizontal="center" vertical="center" wrapText="1"/>
    </xf>
    <xf numFmtId="0" fontId="26" fillId="7" borderId="5" xfId="0" applyFont="1" applyFill="1" applyBorder="1" applyAlignment="1">
      <alignment horizontal="center" vertical="center" wrapText="1"/>
    </xf>
    <xf numFmtId="0" fontId="26" fillId="7" borderId="59" xfId="0" applyFont="1" applyFill="1" applyBorder="1" applyAlignment="1">
      <alignment horizontal="center" vertical="center" wrapText="1"/>
    </xf>
    <xf numFmtId="0" fontId="26" fillId="59" borderId="46" xfId="0" applyFont="1" applyFill="1" applyBorder="1" applyAlignment="1">
      <alignment horizontal="right" vertical="center" wrapText="1"/>
    </xf>
    <xf numFmtId="0" fontId="0" fillId="0" borderId="47" xfId="0" applyBorder="1" applyAlignment="1">
      <alignment vertical="center" wrapText="1"/>
    </xf>
    <xf numFmtId="0" fontId="19" fillId="7" borderId="48" xfId="0" applyFont="1" applyFill="1" applyBorder="1" applyAlignment="1" applyProtection="1">
      <alignment horizontal="right" vertical="center" wrapText="1"/>
      <protection hidden="1"/>
    </xf>
    <xf numFmtId="0" fontId="0" fillId="0" borderId="53" xfId="0" applyBorder="1" applyAlignment="1" applyProtection="1">
      <alignment vertical="center" wrapText="1"/>
      <protection hidden="1"/>
    </xf>
    <xf numFmtId="0" fontId="19" fillId="7" borderId="55" xfId="0" applyFont="1" applyFill="1" applyBorder="1" applyAlignment="1" applyProtection="1">
      <alignment horizontal="right" vertical="center" wrapText="1"/>
      <protection hidden="1"/>
    </xf>
    <xf numFmtId="0" fontId="0" fillId="0" borderId="19" xfId="0" applyBorder="1" applyAlignment="1" applyProtection="1">
      <alignment vertical="center" wrapText="1"/>
      <protection hidden="1"/>
    </xf>
    <xf numFmtId="0" fontId="19" fillId="7" borderId="56" xfId="0" applyFont="1" applyFill="1" applyBorder="1" applyAlignment="1" applyProtection="1">
      <alignment horizontal="right" vertical="center" wrapText="1"/>
      <protection hidden="1"/>
    </xf>
    <xf numFmtId="0" fontId="0" fillId="0" borderId="57" xfId="0" applyBorder="1" applyAlignment="1" applyProtection="1">
      <alignment vertical="center" wrapText="1"/>
      <protection hidden="1"/>
    </xf>
    <xf numFmtId="0" fontId="48" fillId="0" borderId="0" xfId="3" quotePrefix="1" applyFont="1" applyAlignment="1">
      <alignment horizontal="left" vertical="center" wrapText="1"/>
    </xf>
    <xf numFmtId="0" fontId="53" fillId="0" borderId="0" xfId="3" quotePrefix="1" applyFont="1" applyAlignment="1">
      <alignment horizontal="left" vertical="center" wrapText="1"/>
    </xf>
    <xf numFmtId="0" fontId="26" fillId="23" borderId="4" xfId="3" applyFont="1" applyFill="1" applyBorder="1" applyAlignment="1" applyProtection="1">
      <alignment horizontal="center" vertical="center" wrapText="1"/>
      <protection hidden="1"/>
    </xf>
    <xf numFmtId="0" fontId="0" fillId="23" borderId="4" xfId="0" applyFill="1" applyBorder="1" applyAlignment="1" applyProtection="1">
      <alignment horizontal="center" vertical="center" wrapText="1"/>
      <protection hidden="1"/>
    </xf>
    <xf numFmtId="0" fontId="26" fillId="22" borderId="4" xfId="3" applyFont="1" applyFill="1" applyBorder="1" applyAlignment="1" applyProtection="1">
      <alignment horizontal="center" vertical="center" wrapText="1"/>
      <protection hidden="1"/>
    </xf>
    <xf numFmtId="0" fontId="0" fillId="22" borderId="4" xfId="0" applyFill="1" applyBorder="1" applyAlignment="1" applyProtection="1">
      <alignment horizontal="center" vertical="center" wrapText="1"/>
      <protection hidden="1"/>
    </xf>
    <xf numFmtId="0" fontId="26" fillId="57" borderId="4" xfId="3" applyFont="1" applyFill="1" applyBorder="1" applyAlignment="1" applyProtection="1">
      <alignment horizontal="center" vertical="center" wrapText="1"/>
      <protection hidden="1"/>
    </xf>
    <xf numFmtId="0" fontId="26" fillId="58" borderId="4" xfId="3" applyFont="1" applyFill="1" applyBorder="1" applyAlignment="1" applyProtection="1">
      <alignment horizontal="center" vertical="center" wrapText="1"/>
      <protection hidden="1"/>
    </xf>
    <xf numFmtId="0" fontId="26" fillId="24" borderId="4" xfId="3" applyFont="1" applyFill="1" applyBorder="1" applyAlignment="1" applyProtection="1">
      <alignment horizontal="center" vertical="center" wrapText="1"/>
      <protection hidden="1"/>
    </xf>
    <xf numFmtId="0" fontId="0" fillId="24" borderId="4" xfId="0" applyFill="1" applyBorder="1" applyAlignment="1" applyProtection="1">
      <alignment horizontal="center" vertical="center" wrapText="1"/>
      <protection hidden="1"/>
    </xf>
    <xf numFmtId="0" fontId="26" fillId="25" borderId="4" xfId="3" applyFont="1" applyFill="1" applyBorder="1" applyAlignment="1" applyProtection="1">
      <alignment horizontal="center" vertical="center" wrapText="1"/>
      <protection hidden="1"/>
    </xf>
    <xf numFmtId="0" fontId="0" fillId="25" borderId="4" xfId="0" applyFill="1" applyBorder="1" applyAlignment="1" applyProtection="1">
      <alignment horizontal="center" vertical="center" wrapText="1"/>
      <protection hidden="1"/>
    </xf>
    <xf numFmtId="0" fontId="48" fillId="0" borderId="0" xfId="3" quotePrefix="1" applyFont="1" applyAlignment="1" applyProtection="1">
      <alignment horizontal="left" vertical="center" wrapText="1"/>
      <protection hidden="1"/>
    </xf>
    <xf numFmtId="0" fontId="53" fillId="0" borderId="0" xfId="3" quotePrefix="1" applyFont="1" applyAlignment="1" applyProtection="1">
      <alignment horizontal="left" vertical="center" wrapText="1"/>
      <protection hidden="1"/>
    </xf>
    <xf numFmtId="0" fontId="26" fillId="21" borderId="6" xfId="3" applyFont="1" applyFill="1" applyBorder="1" applyAlignment="1" applyProtection="1">
      <alignment horizontal="center" vertical="center" wrapText="1"/>
      <protection hidden="1"/>
    </xf>
    <xf numFmtId="0" fontId="26" fillId="21" borderId="19" xfId="3" applyFont="1" applyFill="1" applyBorder="1" applyAlignment="1" applyProtection="1">
      <alignment horizontal="center" vertical="center" wrapText="1"/>
      <protection hidden="1"/>
    </xf>
    <xf numFmtId="0" fontId="26" fillId="21" borderId="20" xfId="3" applyFont="1" applyFill="1" applyBorder="1" applyAlignment="1" applyProtection="1">
      <alignment horizontal="center" vertical="center" wrapText="1"/>
      <protection hidden="1"/>
    </xf>
    <xf numFmtId="0" fontId="33" fillId="5" borderId="0" xfId="3" applyFont="1" applyFill="1" applyAlignment="1" applyProtection="1">
      <alignment vertical="center" wrapText="1"/>
      <protection hidden="1"/>
    </xf>
    <xf numFmtId="0" fontId="29" fillId="0" borderId="0" xfId="3" applyFont="1" applyAlignment="1" applyProtection="1">
      <alignment vertical="center" wrapText="1"/>
      <protection hidden="1"/>
    </xf>
    <xf numFmtId="0" fontId="21" fillId="4" borderId="0" xfId="0" applyFont="1" applyFill="1" applyBorder="1" applyAlignment="1" applyProtection="1">
      <alignment horizontal="center" vertical="center" wrapText="1"/>
      <protection hidden="1"/>
    </xf>
    <xf numFmtId="0" fontId="0" fillId="0" borderId="0" xfId="0" applyAlignment="1">
      <alignment horizontal="center" vertical="center" wrapText="1"/>
    </xf>
    <xf numFmtId="0" fontId="87" fillId="0" borderId="0" xfId="0" applyFont="1" applyBorder="1" applyAlignment="1" applyProtection="1">
      <alignment horizontal="center" vertical="center" wrapText="1"/>
    </xf>
    <xf numFmtId="0" fontId="0" fillId="0" borderId="0" xfId="0" applyBorder="1" applyAlignment="1">
      <alignment horizontal="center" wrapText="1"/>
    </xf>
    <xf numFmtId="0" fontId="19" fillId="0" borderId="0" xfId="3" applyFont="1" applyAlignment="1">
      <alignment vertical="center" wrapText="1"/>
    </xf>
    <xf numFmtId="0" fontId="29" fillId="0" borderId="0" xfId="3" applyAlignment="1">
      <alignment vertical="center" wrapText="1"/>
    </xf>
    <xf numFmtId="0" fontId="33" fillId="5" borderId="0" xfId="3" applyFont="1" applyFill="1" applyAlignment="1">
      <alignment vertical="center" wrapText="1"/>
    </xf>
    <xf numFmtId="0" fontId="29" fillId="0" borderId="0" xfId="3" applyFont="1" applyAlignment="1">
      <alignment vertical="center" wrapText="1"/>
    </xf>
    <xf numFmtId="0" fontId="33" fillId="5" borderId="0" xfId="3" applyFont="1" applyFill="1" applyBorder="1" applyAlignment="1">
      <alignment vertical="center" wrapText="1"/>
    </xf>
    <xf numFmtId="0" fontId="29" fillId="0" borderId="0" xfId="3" applyFont="1" applyBorder="1" applyAlignment="1">
      <alignment vertical="center" wrapText="1"/>
    </xf>
    <xf numFmtId="0" fontId="26" fillId="7" borderId="80" xfId="0" applyFont="1" applyFill="1" applyBorder="1" applyAlignment="1">
      <alignment horizontal="center" vertical="center" wrapText="1"/>
    </xf>
    <xf numFmtId="0" fontId="0" fillId="0" borderId="53" xfId="0" applyBorder="1" applyAlignment="1">
      <alignment horizontal="center" vertical="center" wrapText="1"/>
    </xf>
    <xf numFmtId="0" fontId="0" fillId="0" borderId="54" xfId="0" applyBorder="1" applyAlignment="1">
      <alignment horizontal="center" vertical="center" wrapText="1"/>
    </xf>
    <xf numFmtId="0" fontId="26" fillId="7" borderId="11" xfId="0" applyFont="1" applyFill="1" applyBorder="1" applyAlignment="1">
      <alignment horizontal="center" vertical="center" wrapText="1"/>
    </xf>
    <xf numFmtId="0" fontId="26" fillId="7" borderId="52" xfId="0" applyFont="1" applyFill="1" applyBorder="1" applyAlignment="1">
      <alignment horizontal="center" vertical="center" wrapText="1"/>
    </xf>
    <xf numFmtId="0" fontId="0" fillId="0" borderId="50" xfId="0" applyBorder="1" applyAlignment="1">
      <alignment horizontal="center" vertical="center" wrapText="1"/>
    </xf>
    <xf numFmtId="0" fontId="26" fillId="7" borderId="58" xfId="0" applyFont="1" applyFill="1" applyBorder="1" applyAlignment="1">
      <alignment horizontal="center" vertical="center" wrapText="1"/>
    </xf>
    <xf numFmtId="0" fontId="0" fillId="0" borderId="59" xfId="0" applyBorder="1" applyAlignment="1">
      <alignment horizontal="center" vertical="center" wrapText="1"/>
    </xf>
    <xf numFmtId="0" fontId="26" fillId="7" borderId="48" xfId="0" applyFont="1" applyFill="1" applyBorder="1" applyAlignment="1">
      <alignment horizontal="center" vertical="center" wrapText="1"/>
    </xf>
    <xf numFmtId="0" fontId="0" fillId="0" borderId="49" xfId="0" applyBorder="1" applyAlignment="1">
      <alignment horizontal="center" vertical="center" wrapText="1"/>
    </xf>
    <xf numFmtId="0" fontId="19" fillId="0" borderId="4" xfId="0" applyFont="1" applyBorder="1" applyAlignment="1" applyProtection="1">
      <alignment horizontal="left" vertical="top" wrapText="1"/>
      <protection locked="0"/>
    </xf>
    <xf numFmtId="0" fontId="0" fillId="0" borderId="4" xfId="0" applyBorder="1" applyAlignment="1">
      <alignment horizontal="left" vertical="top" wrapText="1"/>
    </xf>
    <xf numFmtId="0" fontId="19" fillId="0" borderId="13" xfId="0" applyFont="1" applyBorder="1" applyAlignment="1">
      <alignment wrapText="1"/>
    </xf>
    <xf numFmtId="0" fontId="26" fillId="26" borderId="4" xfId="0" applyFont="1" applyFill="1" applyBorder="1" applyAlignment="1" applyProtection="1">
      <alignment horizontal="center" vertical="center" wrapText="1"/>
      <protection hidden="1"/>
    </xf>
    <xf numFmtId="0" fontId="0" fillId="26" borderId="4" xfId="0" applyFill="1" applyBorder="1" applyAlignment="1" applyProtection="1">
      <alignment horizontal="center" vertical="center" wrapText="1"/>
      <protection hidden="1"/>
    </xf>
    <xf numFmtId="0" fontId="19" fillId="26" borderId="5" xfId="0" applyFont="1" applyFill="1" applyBorder="1" applyAlignment="1" applyProtection="1">
      <alignment textRotation="90" wrapText="1"/>
      <protection hidden="1"/>
    </xf>
    <xf numFmtId="0" fontId="19" fillId="26" borderId="3" xfId="0" applyFont="1" applyFill="1" applyBorder="1" applyAlignment="1" applyProtection="1">
      <alignment textRotation="90" wrapText="1"/>
      <protection hidden="1"/>
    </xf>
    <xf numFmtId="0" fontId="28" fillId="0" borderId="11" xfId="0" applyFont="1" applyFill="1" applyBorder="1" applyAlignment="1">
      <alignment horizontal="left" vertical="top" wrapText="1"/>
    </xf>
    <xf numFmtId="0" fontId="28" fillId="0" borderId="2" xfId="0" applyFont="1" applyFill="1" applyBorder="1" applyAlignment="1">
      <alignment horizontal="left" vertical="top" wrapText="1"/>
    </xf>
    <xf numFmtId="0" fontId="33" fillId="5" borderId="0" xfId="0" applyFont="1" applyFill="1" applyAlignment="1" applyProtection="1">
      <alignment horizontal="left" vertical="center" wrapText="1"/>
    </xf>
    <xf numFmtId="0" fontId="19" fillId="2" borderId="5" xfId="0" applyFont="1" applyFill="1" applyBorder="1" applyAlignment="1" applyProtection="1">
      <alignment horizontal="center" vertical="center" wrapText="1"/>
      <protection hidden="1"/>
    </xf>
    <xf numFmtId="0" fontId="19" fillId="2" borderId="21" xfId="0" applyFont="1" applyFill="1" applyBorder="1" applyAlignment="1" applyProtection="1">
      <alignment horizontal="center" vertical="center" wrapText="1"/>
      <protection hidden="1"/>
    </xf>
    <xf numFmtId="0" fontId="19" fillId="2" borderId="3" xfId="0" applyFont="1" applyFill="1" applyBorder="1" applyAlignment="1" applyProtection="1">
      <alignment horizontal="center" vertical="center" wrapText="1"/>
      <protection hidden="1"/>
    </xf>
    <xf numFmtId="0" fontId="19" fillId="2" borderId="6" xfId="0" applyFont="1" applyFill="1" applyBorder="1" applyAlignment="1" applyProtection="1">
      <alignment horizontal="center" vertical="center" wrapText="1"/>
      <protection hidden="1"/>
    </xf>
    <xf numFmtId="0" fontId="19" fillId="2" borderId="19" xfId="0" applyFont="1" applyFill="1" applyBorder="1" applyAlignment="1" applyProtection="1">
      <alignment horizontal="center" vertical="center" wrapText="1"/>
      <protection hidden="1"/>
    </xf>
    <xf numFmtId="0" fontId="19" fillId="2" borderId="20" xfId="0" applyFont="1" applyFill="1" applyBorder="1" applyAlignment="1" applyProtection="1">
      <alignment horizontal="center" vertical="center" wrapText="1"/>
      <protection hidden="1"/>
    </xf>
    <xf numFmtId="0" fontId="26" fillId="2" borderId="6" xfId="0" applyFont="1" applyFill="1" applyBorder="1" applyAlignment="1" applyProtection="1">
      <alignment horizontal="center" vertical="center" wrapText="1"/>
      <protection hidden="1"/>
    </xf>
    <xf numFmtId="0" fontId="26" fillId="2" borderId="20" xfId="0" applyFont="1" applyFill="1" applyBorder="1" applyAlignment="1" applyProtection="1">
      <alignment horizontal="center" vertical="center" wrapText="1"/>
      <protection hidden="1"/>
    </xf>
    <xf numFmtId="0" fontId="26" fillId="2" borderId="11" xfId="0" applyFont="1" applyFill="1" applyBorder="1" applyAlignment="1" applyProtection="1">
      <alignment horizontal="center" vertical="center" wrapText="1"/>
      <protection hidden="1"/>
    </xf>
    <xf numFmtId="0" fontId="26" fillId="2" borderId="12" xfId="0" applyFont="1" applyFill="1" applyBorder="1" applyAlignment="1" applyProtection="1">
      <alignment horizontal="center" vertical="center" wrapText="1"/>
      <protection hidden="1"/>
    </xf>
    <xf numFmtId="0" fontId="149" fillId="0" borderId="13" xfId="0" applyFont="1" applyBorder="1" applyAlignment="1" applyProtection="1">
      <alignment horizontal="left" vertical="center" wrapText="1"/>
    </xf>
    <xf numFmtId="0" fontId="150" fillId="0" borderId="13" xfId="0" applyFont="1" applyBorder="1" applyAlignment="1" applyProtection="1">
      <alignment horizontal="left" wrapText="1"/>
    </xf>
    <xf numFmtId="0" fontId="26" fillId="2" borderId="4" xfId="0" applyFont="1" applyFill="1" applyBorder="1" applyAlignment="1" applyProtection="1">
      <alignment horizontal="center" vertical="center" wrapText="1"/>
      <protection hidden="1"/>
    </xf>
    <xf numFmtId="0" fontId="26" fillId="7" borderId="4" xfId="0" applyFont="1" applyFill="1" applyBorder="1" applyAlignment="1" applyProtection="1">
      <alignment horizontal="center" vertical="center"/>
      <protection hidden="1"/>
    </xf>
    <xf numFmtId="0" fontId="19" fillId="0" borderId="20" xfId="0" applyFont="1" applyBorder="1" applyAlignment="1" applyProtection="1">
      <alignment vertical="center" wrapText="1"/>
      <protection hidden="1"/>
    </xf>
    <xf numFmtId="0" fontId="26" fillId="2" borderId="19" xfId="0" applyFont="1" applyFill="1" applyBorder="1" applyAlignment="1" applyProtection="1">
      <alignment horizontal="center" vertical="center" wrapText="1"/>
      <protection hidden="1"/>
    </xf>
    <xf numFmtId="0" fontId="19" fillId="0" borderId="19" xfId="0" applyFont="1" applyBorder="1" applyAlignment="1" applyProtection="1">
      <alignment horizontal="center" vertical="center" wrapText="1"/>
      <protection hidden="1"/>
    </xf>
    <xf numFmtId="0" fontId="19" fillId="0" borderId="20" xfId="0" applyFont="1" applyBorder="1" applyAlignment="1" applyProtection="1">
      <alignment horizontal="center" vertical="center" wrapText="1"/>
      <protection hidden="1"/>
    </xf>
    <xf numFmtId="0" fontId="19" fillId="0" borderId="6" xfId="0" applyFont="1" applyBorder="1" applyAlignment="1" applyProtection="1">
      <alignment wrapText="1"/>
      <protection locked="0"/>
    </xf>
    <xf numFmtId="0" fontId="0" fillId="0" borderId="20" xfId="0" applyBorder="1" applyAlignment="1">
      <alignment wrapText="1"/>
    </xf>
    <xf numFmtId="0" fontId="19" fillId="0" borderId="2" xfId="0" applyFont="1" applyBorder="1" applyAlignment="1">
      <alignment horizontal="left" vertical="center" wrapText="1"/>
    </xf>
    <xf numFmtId="0" fontId="0" fillId="0" borderId="2" xfId="0" applyBorder="1" applyAlignment="1">
      <alignment horizontal="left" vertical="center" wrapText="1"/>
    </xf>
    <xf numFmtId="0" fontId="19" fillId="2" borderId="6" xfId="0" applyFont="1" applyFill="1" applyBorder="1" applyAlignment="1" applyProtection="1">
      <alignment horizontal="center" vertical="center"/>
      <protection hidden="1"/>
    </xf>
    <xf numFmtId="0" fontId="19" fillId="2" borderId="20" xfId="0" applyFont="1" applyFill="1" applyBorder="1" applyAlignment="1" applyProtection="1">
      <alignment horizontal="center" vertical="center"/>
      <protection hidden="1"/>
    </xf>
    <xf numFmtId="0" fontId="19" fillId="0" borderId="0" xfId="0" applyFont="1" applyBorder="1" applyAlignment="1">
      <alignment wrapText="1"/>
    </xf>
    <xf numFmtId="0" fontId="0" fillId="0" borderId="0" xfId="0" applyBorder="1" applyAlignment="1">
      <alignment wrapText="1"/>
    </xf>
    <xf numFmtId="0" fontId="0" fillId="0" borderId="0" xfId="0" applyAlignment="1">
      <alignment wrapText="1"/>
    </xf>
    <xf numFmtId="0" fontId="33" fillId="5" borderId="0" xfId="0" applyFont="1" applyFill="1" applyAlignment="1" applyProtection="1">
      <alignment horizontal="left" vertical="center" wrapText="1"/>
      <protection hidden="1"/>
    </xf>
    <xf numFmtId="0" fontId="0" fillId="0" borderId="0" xfId="0" applyAlignment="1" applyProtection="1">
      <alignment vertical="center" wrapText="1"/>
      <protection hidden="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26" fillId="2" borderId="2" xfId="0" applyFont="1" applyFill="1" applyBorder="1" applyAlignment="1" applyProtection="1">
      <alignment horizontal="center" vertical="center" wrapText="1"/>
      <protection hidden="1"/>
    </xf>
    <xf numFmtId="0" fontId="19" fillId="0" borderId="2" xfId="0" applyFont="1" applyBorder="1" applyAlignment="1">
      <alignment vertical="center" wrapText="1"/>
    </xf>
    <xf numFmtId="0" fontId="19" fillId="0" borderId="12" xfId="0" applyFont="1" applyBorder="1" applyAlignment="1">
      <alignment vertical="center" wrapText="1"/>
    </xf>
    <xf numFmtId="0" fontId="26" fillId="2" borderId="7" xfId="0" applyFont="1" applyFill="1" applyBorder="1" applyAlignment="1" applyProtection="1">
      <alignment horizontal="center" vertical="center" wrapText="1"/>
      <protection hidden="1"/>
    </xf>
    <xf numFmtId="0" fontId="26" fillId="2" borderId="15" xfId="0" applyFont="1" applyFill="1" applyBorder="1" applyAlignment="1" applyProtection="1">
      <alignment horizontal="center" vertical="center" wrapText="1"/>
      <protection hidden="1"/>
    </xf>
    <xf numFmtId="0" fontId="26" fillId="2" borderId="16" xfId="0" applyFont="1" applyFill="1" applyBorder="1" applyAlignment="1" applyProtection="1">
      <alignment horizontal="center" vertical="center" wrapText="1"/>
      <protection hidden="1"/>
    </xf>
    <xf numFmtId="0" fontId="26" fillId="2" borderId="8" xfId="0" applyFont="1" applyFill="1" applyBorder="1" applyAlignment="1" applyProtection="1">
      <alignment horizontal="center" vertical="center" wrapText="1"/>
      <protection hidden="1"/>
    </xf>
    <xf numFmtId="0" fontId="28" fillId="0" borderId="0" xfId="0" applyFont="1" applyFill="1" applyBorder="1" applyAlignment="1">
      <alignment horizontal="left" vertical="top" wrapText="1"/>
    </xf>
    <xf numFmtId="0" fontId="26" fillId="2" borderId="6" xfId="0" applyFont="1" applyFill="1" applyBorder="1" applyAlignment="1" applyProtection="1">
      <alignment horizontal="center" vertical="center"/>
      <protection hidden="1"/>
    </xf>
    <xf numFmtId="0" fontId="26" fillId="2" borderId="19" xfId="0" applyFont="1" applyFill="1" applyBorder="1" applyAlignment="1" applyProtection="1">
      <alignment horizontal="center" vertical="center"/>
      <protection hidden="1"/>
    </xf>
    <xf numFmtId="0" fontId="26" fillId="2" borderId="20" xfId="0" applyFont="1" applyFill="1" applyBorder="1" applyAlignment="1" applyProtection="1">
      <alignment horizontal="center" vertical="center"/>
      <protection hidden="1"/>
    </xf>
    <xf numFmtId="0" fontId="19" fillId="0" borderId="19" xfId="0" applyFont="1" applyBorder="1" applyAlignment="1" applyProtection="1">
      <alignment vertical="center" wrapText="1"/>
      <protection hidden="1"/>
    </xf>
    <xf numFmtId="0" fontId="19" fillId="0" borderId="19" xfId="0" applyFont="1" applyBorder="1" applyAlignment="1">
      <alignment vertical="center" wrapText="1"/>
    </xf>
    <xf numFmtId="0" fontId="19" fillId="0" borderId="20" xfId="0" applyFont="1" applyBorder="1" applyAlignment="1">
      <alignment vertical="center" wrapText="1"/>
    </xf>
    <xf numFmtId="0" fontId="19" fillId="0" borderId="6" xfId="0" applyFont="1" applyBorder="1" applyAlignment="1" applyProtection="1">
      <alignment horizontal="left" vertical="top" wrapText="1"/>
      <protection locked="0"/>
    </xf>
    <xf numFmtId="0" fontId="19" fillId="0" borderId="19" xfId="0" applyFont="1" applyBorder="1" applyAlignment="1" applyProtection="1">
      <alignment horizontal="left" vertical="top" wrapText="1"/>
      <protection locked="0"/>
    </xf>
    <xf numFmtId="0" fontId="0" fillId="0" borderId="19" xfId="0" applyBorder="1" applyAlignment="1">
      <alignment horizontal="left" vertical="top" wrapText="1"/>
    </xf>
    <xf numFmtId="0" fontId="0" fillId="0" borderId="20" xfId="0" applyBorder="1" applyAlignment="1">
      <alignment horizontal="left" vertical="top" wrapText="1"/>
    </xf>
    <xf numFmtId="0" fontId="28" fillId="0" borderId="4" xfId="0" applyFont="1" applyBorder="1" applyAlignment="1" applyProtection="1">
      <alignment vertical="center" wrapText="1"/>
      <protection hidden="1"/>
    </xf>
    <xf numFmtId="0" fontId="19" fillId="2" borderId="4" xfId="0" applyFont="1" applyFill="1" applyBorder="1" applyAlignment="1" applyProtection="1">
      <alignment horizontal="center" vertical="center" wrapText="1"/>
      <protection hidden="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wrapText="1"/>
    </xf>
    <xf numFmtId="0" fontId="19" fillId="0" borderId="4" xfId="0" applyFont="1" applyBorder="1" applyAlignment="1" applyProtection="1">
      <alignment wrapText="1"/>
      <protection locked="0"/>
    </xf>
    <xf numFmtId="0" fontId="19" fillId="2" borderId="4" xfId="0" applyFont="1" applyFill="1" applyBorder="1" applyAlignment="1">
      <alignment horizontal="center" vertical="center" wrapText="1"/>
    </xf>
    <xf numFmtId="0" fontId="0" fillId="2" borderId="4" xfId="0" applyFill="1" applyBorder="1" applyAlignment="1">
      <alignment horizontal="center" vertical="center" wrapText="1"/>
    </xf>
    <xf numFmtId="0" fontId="27" fillId="2" borderId="4" xfId="0" applyFont="1" applyFill="1" applyBorder="1" applyAlignment="1">
      <alignment horizontal="center" vertical="center" wrapText="1"/>
    </xf>
    <xf numFmtId="0" fontId="0" fillId="0" borderId="0" xfId="0" applyAlignment="1">
      <alignment horizontal="center" wrapText="1"/>
    </xf>
    <xf numFmtId="0" fontId="33" fillId="5" borderId="0" xfId="0" applyFont="1" applyFill="1" applyAlignment="1">
      <alignment vertical="center" wrapText="1"/>
    </xf>
    <xf numFmtId="0" fontId="35" fillId="0" borderId="0" xfId="0" applyFont="1" applyAlignment="1">
      <alignment wrapText="1"/>
    </xf>
    <xf numFmtId="0" fontId="29" fillId="0" borderId="0" xfId="0" applyFont="1" applyAlignment="1">
      <alignment wrapText="1"/>
    </xf>
    <xf numFmtId="0" fontId="19" fillId="2" borderId="6" xfId="0" applyFont="1" applyFill="1" applyBorder="1" applyAlignment="1">
      <alignment horizontal="center" vertical="center" wrapText="1"/>
    </xf>
    <xf numFmtId="0" fontId="26" fillId="26" borderId="4" xfId="0" applyFont="1" applyFill="1" applyBorder="1" applyAlignment="1" applyProtection="1">
      <alignment horizontal="center" vertical="center" wrapText="1"/>
    </xf>
    <xf numFmtId="0" fontId="15" fillId="26" borderId="6" xfId="0" applyFont="1" applyFill="1" applyBorder="1" applyAlignment="1" applyProtection="1">
      <alignment horizontal="center" vertical="center" wrapText="1"/>
    </xf>
    <xf numFmtId="0" fontId="0" fillId="26" borderId="19" xfId="0" applyFill="1" applyBorder="1" applyAlignment="1" applyProtection="1">
      <alignment horizontal="center" vertical="center" wrapText="1"/>
    </xf>
    <xf numFmtId="0" fontId="0" fillId="26" borderId="20" xfId="0" applyFill="1" applyBorder="1" applyAlignment="1" applyProtection="1">
      <alignment horizontal="center" vertical="center" wrapText="1"/>
    </xf>
    <xf numFmtId="0" fontId="26" fillId="26" borderId="11" xfId="0"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26" fillId="26" borderId="6" xfId="0" applyFont="1" applyFill="1" applyBorder="1" applyAlignment="1" applyProtection="1">
      <alignment horizontal="center" vertical="center" wrapText="1"/>
    </xf>
    <xf numFmtId="0" fontId="26" fillId="26" borderId="2" xfId="0" applyFont="1" applyFill="1" applyBorder="1" applyAlignment="1" applyProtection="1">
      <alignment horizontal="center" vertical="center" wrapText="1"/>
    </xf>
    <xf numFmtId="0" fontId="26" fillId="26" borderId="12" xfId="0" applyFont="1" applyFill="1" applyBorder="1" applyAlignment="1" applyProtection="1">
      <alignment horizontal="center" vertical="center" wrapText="1"/>
    </xf>
    <xf numFmtId="0" fontId="0" fillId="0" borderId="16" xfId="0" applyBorder="1" applyAlignment="1" applyProtection="1">
      <alignment horizontal="center" vertical="center" wrapText="1"/>
    </xf>
    <xf numFmtId="0" fontId="0" fillId="0" borderId="13" xfId="0" applyBorder="1" applyAlignment="1" applyProtection="1">
      <alignment horizontal="center" vertical="center" wrapText="1"/>
    </xf>
    <xf numFmtId="0" fontId="0" fillId="0" borderId="8" xfId="0" applyBorder="1" applyAlignment="1" applyProtection="1">
      <alignment horizontal="center" vertical="center" wrapText="1"/>
    </xf>
    <xf numFmtId="0" fontId="28" fillId="26" borderId="4" xfId="0" applyFont="1" applyFill="1" applyBorder="1" applyAlignment="1">
      <alignment horizontal="center" vertical="center" wrapText="1"/>
    </xf>
    <xf numFmtId="0" fontId="0" fillId="26" borderId="4" xfId="0" applyFill="1" applyBorder="1" applyAlignment="1">
      <alignment vertical="center" wrapText="1"/>
    </xf>
    <xf numFmtId="0" fontId="19" fillId="0" borderId="20" xfId="0" applyFont="1" applyBorder="1" applyAlignment="1" applyProtection="1">
      <alignment horizontal="left" vertical="top" wrapText="1"/>
      <protection locked="0"/>
    </xf>
    <xf numFmtId="0" fontId="32" fillId="2" borderId="5" xfId="0" applyFont="1" applyFill="1" applyBorder="1" applyAlignment="1">
      <alignment horizontal="center" vertical="center" wrapText="1"/>
    </xf>
    <xf numFmtId="0" fontId="0" fillId="2" borderId="3" xfId="0" applyFill="1" applyBorder="1" applyAlignment="1">
      <alignment horizontal="center" vertical="center" wrapText="1"/>
    </xf>
    <xf numFmtId="0" fontId="19" fillId="7" borderId="4" xfId="0" applyFont="1" applyFill="1" applyBorder="1" applyAlignment="1">
      <alignment horizontal="center" vertical="center" wrapText="1"/>
    </xf>
    <xf numFmtId="0" fontId="0" fillId="7" borderId="4" xfId="0" applyFill="1" applyBorder="1" applyAlignment="1">
      <alignment horizontal="center" vertical="center" wrapText="1"/>
    </xf>
    <xf numFmtId="0" fontId="30" fillId="7" borderId="4" xfId="0" applyFont="1" applyFill="1" applyBorder="1" applyAlignment="1">
      <alignment horizontal="center" vertical="center" wrapText="1"/>
    </xf>
    <xf numFmtId="0" fontId="27" fillId="7" borderId="5" xfId="0" applyFont="1" applyFill="1" applyBorder="1" applyAlignment="1">
      <alignment horizontal="center" vertical="center" wrapText="1"/>
    </xf>
    <xf numFmtId="0" fontId="0" fillId="7" borderId="3" xfId="0" applyFill="1" applyBorder="1" applyAlignment="1">
      <alignment horizontal="center" vertical="center" wrapText="1"/>
    </xf>
    <xf numFmtId="0" fontId="19" fillId="7" borderId="5"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87" fillId="0" borderId="13" xfId="0" applyFont="1" applyBorder="1" applyAlignment="1" applyProtection="1">
      <alignment horizontal="left" vertical="center" wrapText="1"/>
    </xf>
    <xf numFmtId="0" fontId="0" fillId="0" borderId="13" xfId="0" applyBorder="1" applyAlignment="1">
      <alignment horizontal="left" wrapText="1"/>
    </xf>
    <xf numFmtId="0" fontId="26" fillId="7" borderId="4" xfId="0" applyFont="1" applyFill="1" applyBorder="1" applyAlignment="1">
      <alignment horizontal="center" vertical="center" wrapText="1"/>
    </xf>
    <xf numFmtId="0" fontId="28" fillId="7" borderId="4" xfId="0" applyFont="1" applyFill="1" applyBorder="1" applyAlignment="1">
      <alignment horizontal="center" vertical="center" wrapText="1"/>
    </xf>
    <xf numFmtId="0" fontId="0" fillId="0" borderId="2" xfId="0" applyBorder="1" applyAlignment="1">
      <alignment vertical="center" wrapText="1"/>
    </xf>
    <xf numFmtId="0" fontId="26" fillId="7" borderId="5" xfId="0" applyFont="1" applyFill="1" applyBorder="1" applyAlignment="1" applyProtection="1">
      <alignment horizontal="center" vertical="center" wrapText="1"/>
      <protection hidden="1"/>
    </xf>
    <xf numFmtId="0" fontId="0" fillId="0" borderId="21" xfId="0" applyBorder="1" applyAlignment="1">
      <alignment horizontal="center" vertical="center" wrapText="1"/>
    </xf>
    <xf numFmtId="0" fontId="15" fillId="7" borderId="4" xfId="0" applyFont="1" applyFill="1" applyBorder="1" applyAlignment="1">
      <alignment horizontal="right" vertical="center" wrapText="1"/>
    </xf>
    <xf numFmtId="0" fontId="35" fillId="7" borderId="4" xfId="0" applyFont="1" applyFill="1" applyBorder="1" applyAlignment="1">
      <alignment horizontal="right" wrapText="1"/>
    </xf>
    <xf numFmtId="0" fontId="15" fillId="7" borderId="4" xfId="0" applyFont="1" applyFill="1" applyBorder="1" applyAlignment="1">
      <alignment horizontal="center" vertical="center" wrapText="1"/>
    </xf>
    <xf numFmtId="0" fontId="35" fillId="7" borderId="4" xfId="0" applyFont="1" applyFill="1" applyBorder="1" applyAlignment="1">
      <alignment horizontal="center" wrapText="1"/>
    </xf>
    <xf numFmtId="0" fontId="38" fillId="0" borderId="4" xfId="0" applyFont="1" applyBorder="1" applyAlignment="1" applyProtection="1">
      <alignment horizontal="left" vertical="center" wrapText="1"/>
      <protection locked="0"/>
    </xf>
    <xf numFmtId="0" fontId="19" fillId="0" borderId="4" xfId="0" applyFont="1" applyBorder="1" applyAlignment="1" applyProtection="1">
      <alignment horizontal="left" wrapText="1"/>
      <protection locked="0"/>
    </xf>
    <xf numFmtId="0" fontId="140" fillId="0" borderId="4" xfId="0" applyFont="1" applyBorder="1" applyAlignment="1" applyProtection="1">
      <alignment vertical="center" wrapText="1"/>
      <protection locked="0"/>
    </xf>
    <xf numFmtId="0" fontId="32" fillId="0" borderId="4" xfId="0" applyFont="1" applyBorder="1" applyAlignment="1" applyProtection="1">
      <alignment wrapText="1"/>
      <protection locked="0"/>
    </xf>
    <xf numFmtId="0" fontId="38" fillId="0" borderId="4" xfId="0" applyFont="1" applyBorder="1" applyAlignment="1" applyProtection="1">
      <alignment horizontal="left" vertical="top" wrapText="1"/>
      <protection locked="0"/>
    </xf>
    <xf numFmtId="0" fontId="90" fillId="15" borderId="0" xfId="67" applyFont="1" applyFill="1" applyAlignment="1" applyProtection="1">
      <alignment horizontal="left" vertical="center" wrapText="1"/>
      <protection hidden="1"/>
    </xf>
    <xf numFmtId="0" fontId="91" fillId="15" borderId="0" xfId="67" applyFont="1" applyFill="1" applyAlignment="1" applyProtection="1">
      <alignment horizontal="left" wrapText="1"/>
      <protection hidden="1"/>
    </xf>
    <xf numFmtId="0" fontId="76" fillId="17" borderId="0" xfId="67" applyFont="1" applyFill="1" applyAlignment="1" applyProtection="1">
      <alignment vertical="center" wrapText="1"/>
      <protection hidden="1"/>
    </xf>
    <xf numFmtId="0" fontId="77" fillId="17" borderId="0" xfId="67" applyFont="1" applyFill="1" applyAlignment="1" applyProtection="1">
      <alignment wrapText="1"/>
      <protection hidden="1"/>
    </xf>
    <xf numFmtId="2" fontId="62" fillId="9" borderId="24" xfId="67" applyNumberFormat="1" applyFont="1" applyFill="1" applyBorder="1" applyAlignment="1" applyProtection="1">
      <alignment horizontal="center" vertical="center" wrapText="1"/>
      <protection hidden="1"/>
    </xf>
    <xf numFmtId="2" fontId="62" fillId="9" borderId="10" xfId="67" applyNumberFormat="1" applyFont="1" applyFill="1" applyBorder="1" applyAlignment="1" applyProtection="1">
      <alignment horizontal="center" vertical="center" wrapText="1"/>
      <protection hidden="1"/>
    </xf>
    <xf numFmtId="2" fontId="88" fillId="17" borderId="9" xfId="67" applyNumberFormat="1" applyFont="1" applyFill="1" applyBorder="1" applyAlignment="1" applyProtection="1">
      <alignment horizontal="center" vertical="center" wrapText="1"/>
      <protection hidden="1"/>
    </xf>
    <xf numFmtId="0" fontId="88" fillId="17" borderId="9" xfId="67" applyFont="1" applyFill="1" applyBorder="1" applyAlignment="1" applyProtection="1">
      <alignment horizontal="center" vertical="center"/>
      <protection hidden="1"/>
    </xf>
    <xf numFmtId="0" fontId="64" fillId="9" borderId="16" xfId="67" applyFont="1" applyFill="1" applyBorder="1" applyAlignment="1" applyProtection="1">
      <alignment horizontal="center" vertical="center" wrapText="1"/>
      <protection hidden="1"/>
    </xf>
    <xf numFmtId="0" fontId="64" fillId="9" borderId="8" xfId="67" applyFont="1" applyFill="1" applyBorder="1" applyAlignment="1" applyProtection="1">
      <alignment horizontal="center" vertical="center" wrapText="1"/>
      <protection hidden="1"/>
    </xf>
    <xf numFmtId="0" fontId="64" fillId="9" borderId="6" xfId="67" applyFont="1" applyFill="1" applyBorder="1" applyAlignment="1" applyProtection="1">
      <alignment horizontal="center" vertical="center" wrapText="1"/>
      <protection hidden="1"/>
    </xf>
    <xf numFmtId="0" fontId="29" fillId="0" borderId="20" xfId="3" applyBorder="1" applyAlignment="1" applyProtection="1">
      <alignment horizontal="center" vertical="center" wrapText="1"/>
      <protection hidden="1"/>
    </xf>
    <xf numFmtId="0" fontId="67" fillId="9" borderId="0" xfId="67" applyFont="1" applyFill="1" applyBorder="1" applyAlignment="1" applyProtection="1">
      <alignment horizontal="center" wrapText="1"/>
      <protection hidden="1"/>
    </xf>
    <xf numFmtId="2" fontId="71" fillId="9" borderId="13" xfId="67" applyNumberFormat="1" applyFont="1" applyFill="1" applyBorder="1" applyAlignment="1" applyProtection="1">
      <alignment horizontal="center" wrapText="1"/>
      <protection hidden="1"/>
    </xf>
    <xf numFmtId="0" fontId="67" fillId="0" borderId="8" xfId="67" applyFont="1" applyBorder="1" applyAlignment="1" applyProtection="1">
      <alignment horizontal="center" wrapText="1"/>
      <protection hidden="1"/>
    </xf>
    <xf numFmtId="0" fontId="97" fillId="9" borderId="6" xfId="67" applyFont="1" applyFill="1" applyBorder="1" applyAlignment="1" applyProtection="1">
      <alignment horizontal="left" vertical="center" wrapText="1"/>
      <protection hidden="1"/>
    </xf>
    <xf numFmtId="0" fontId="92" fillId="9" borderId="19" xfId="67" applyFont="1" applyFill="1" applyBorder="1" applyAlignment="1" applyProtection="1">
      <alignment horizontal="left" vertical="center" wrapText="1"/>
      <protection hidden="1"/>
    </xf>
    <xf numFmtId="0" fontId="75" fillId="0" borderId="19" xfId="67" applyFont="1" applyBorder="1" applyAlignment="1" applyProtection="1">
      <alignment horizontal="left" wrapText="1"/>
      <protection hidden="1"/>
    </xf>
    <xf numFmtId="0" fontId="75" fillId="0" borderId="20" xfId="67" applyFont="1" applyBorder="1" applyAlignment="1" applyProtection="1">
      <alignment horizontal="left" wrapText="1"/>
      <protection hidden="1"/>
    </xf>
    <xf numFmtId="0" fontId="64" fillId="9" borderId="11" xfId="67" applyFont="1" applyFill="1" applyBorder="1" applyAlignment="1" applyProtection="1">
      <alignment horizontal="center" vertical="center" wrapText="1"/>
      <protection hidden="1"/>
    </xf>
    <xf numFmtId="0" fontId="64" fillId="9" borderId="12" xfId="67" applyFont="1" applyFill="1" applyBorder="1" applyAlignment="1" applyProtection="1">
      <alignment horizontal="center" vertical="center" wrapText="1"/>
      <protection hidden="1"/>
    </xf>
    <xf numFmtId="0" fontId="64" fillId="9" borderId="2" xfId="67" applyFont="1" applyFill="1" applyBorder="1" applyAlignment="1" applyProtection="1">
      <alignment horizontal="center" vertical="center" wrapText="1"/>
      <protection hidden="1"/>
    </xf>
    <xf numFmtId="0" fontId="7" fillId="9" borderId="2" xfId="67" applyFill="1" applyBorder="1" applyAlignment="1" applyProtection="1">
      <alignment horizontal="center" vertical="center" wrapText="1"/>
      <protection hidden="1"/>
    </xf>
    <xf numFmtId="0" fontId="7" fillId="9" borderId="12" xfId="67" applyFill="1" applyBorder="1" applyAlignment="1" applyProtection="1">
      <alignment horizontal="center" vertical="center" wrapText="1"/>
      <protection hidden="1"/>
    </xf>
    <xf numFmtId="0" fontId="74" fillId="6" borderId="0" xfId="67" applyFont="1" applyFill="1" applyAlignment="1" applyProtection="1">
      <alignment vertical="center" wrapText="1"/>
      <protection hidden="1"/>
    </xf>
    <xf numFmtId="0" fontId="88" fillId="17" borderId="24" xfId="67" applyFont="1" applyFill="1" applyBorder="1" applyAlignment="1" applyProtection="1">
      <alignment horizontal="center" vertical="center" wrapText="1"/>
      <protection hidden="1"/>
    </xf>
    <xf numFmtId="0" fontId="88" fillId="17" borderId="10" xfId="67" applyFont="1" applyFill="1" applyBorder="1" applyAlignment="1" applyProtection="1">
      <alignment vertical="center" wrapText="1"/>
      <protection hidden="1"/>
    </xf>
    <xf numFmtId="0" fontId="81" fillId="27" borderId="6" xfId="67" applyFont="1" applyFill="1" applyBorder="1" applyAlignment="1" applyProtection="1">
      <alignment horizontal="right" vertical="center" wrapText="1"/>
      <protection hidden="1"/>
    </xf>
    <xf numFmtId="0" fontId="19" fillId="0" borderId="19" xfId="3" applyFont="1" applyBorder="1" applyAlignment="1" applyProtection="1">
      <alignment horizontal="right" wrapText="1"/>
      <protection hidden="1"/>
    </xf>
    <xf numFmtId="0" fontId="88" fillId="17" borderId="6" xfId="67" applyFont="1" applyFill="1" applyBorder="1" applyAlignment="1" applyProtection="1">
      <alignment horizontal="center" vertical="center" wrapText="1"/>
      <protection hidden="1"/>
    </xf>
    <xf numFmtId="0" fontId="89" fillId="17" borderId="19" xfId="3" applyFont="1" applyFill="1" applyBorder="1" applyAlignment="1" applyProtection="1">
      <alignment horizontal="center" vertical="center" wrapText="1"/>
      <protection hidden="1"/>
    </xf>
    <xf numFmtId="0" fontId="89" fillId="17" borderId="20" xfId="3" applyFont="1" applyFill="1" applyBorder="1" applyAlignment="1" applyProtection="1">
      <alignment horizontal="center" vertical="center" wrapText="1"/>
      <protection hidden="1"/>
    </xf>
    <xf numFmtId="0" fontId="71" fillId="29" borderId="5" xfId="67" applyFont="1" applyFill="1" applyBorder="1" applyAlignment="1" applyProtection="1">
      <alignment horizontal="center" vertical="center" textRotation="90" wrapText="1"/>
      <protection hidden="1"/>
    </xf>
    <xf numFmtId="0" fontId="71" fillId="29" borderId="3" xfId="67" applyFont="1" applyFill="1" applyBorder="1" applyAlignment="1" applyProtection="1">
      <alignment horizontal="center" vertical="center" textRotation="90" wrapText="1"/>
      <protection hidden="1"/>
    </xf>
    <xf numFmtId="0" fontId="66" fillId="9" borderId="22" xfId="67" applyFont="1" applyFill="1" applyBorder="1" applyAlignment="1" applyProtection="1">
      <alignment horizontal="center" vertical="center" wrapText="1"/>
      <protection hidden="1"/>
    </xf>
    <xf numFmtId="0" fontId="29" fillId="0" borderId="25" xfId="3" applyFont="1" applyBorder="1" applyAlignment="1" applyProtection="1">
      <alignment horizontal="center" wrapText="1"/>
      <protection hidden="1"/>
    </xf>
    <xf numFmtId="0" fontId="29" fillId="0" borderId="23" xfId="3" applyFont="1" applyBorder="1" applyAlignment="1" applyProtection="1">
      <alignment horizontal="center" wrapText="1"/>
      <protection hidden="1"/>
    </xf>
    <xf numFmtId="10" fontId="62" fillId="9" borderId="22" xfId="67" applyNumberFormat="1" applyFont="1" applyFill="1" applyBorder="1" applyAlignment="1" applyProtection="1">
      <alignment horizontal="center" vertical="center" wrapText="1"/>
      <protection hidden="1"/>
    </xf>
    <xf numFmtId="10" fontId="62" fillId="9" borderId="23" xfId="67" applyNumberFormat="1" applyFont="1" applyFill="1" applyBorder="1" applyAlignment="1" applyProtection="1">
      <alignment horizontal="center" vertical="center" wrapText="1"/>
      <protection hidden="1"/>
    </xf>
    <xf numFmtId="10" fontId="88" fillId="17" borderId="14" xfId="67" applyNumberFormat="1" applyFont="1" applyFill="1" applyBorder="1" applyAlignment="1" applyProtection="1">
      <alignment horizontal="center" vertical="center" wrapText="1"/>
      <protection hidden="1"/>
    </xf>
    <xf numFmtId="0" fontId="88" fillId="17" borderId="14" xfId="67" applyFont="1" applyFill="1" applyBorder="1" applyAlignment="1" applyProtection="1">
      <alignment horizontal="center" vertical="center"/>
      <protection hidden="1"/>
    </xf>
    <xf numFmtId="0" fontId="88" fillId="17" borderId="22" xfId="67" applyFont="1" applyFill="1" applyBorder="1" applyAlignment="1" applyProtection="1">
      <alignment horizontal="center" vertical="center" wrapText="1"/>
      <protection hidden="1"/>
    </xf>
    <xf numFmtId="0" fontId="88" fillId="17" borderId="23" xfId="67" applyFont="1" applyFill="1" applyBorder="1" applyAlignment="1" applyProtection="1">
      <alignment vertical="center" wrapText="1"/>
      <protection hidden="1"/>
    </xf>
    <xf numFmtId="0" fontId="66" fillId="9" borderId="24" xfId="67" applyFont="1" applyFill="1" applyBorder="1" applyAlignment="1" applyProtection="1">
      <alignment horizontal="center" vertical="center" wrapText="1"/>
      <protection hidden="1"/>
    </xf>
    <xf numFmtId="0" fontId="29" fillId="0" borderId="26" xfId="3" applyFont="1" applyBorder="1" applyAlignment="1" applyProtection="1">
      <alignment horizontal="center" wrapText="1"/>
      <protection hidden="1"/>
    </xf>
    <xf numFmtId="0" fontId="29" fillId="0" borderId="10" xfId="3" applyFont="1" applyBorder="1" applyAlignment="1" applyProtection="1">
      <alignment horizontal="center" wrapText="1"/>
      <protection hidden="1"/>
    </xf>
    <xf numFmtId="0" fontId="7" fillId="0" borderId="19" xfId="67" applyBorder="1" applyAlignment="1" applyProtection="1">
      <alignment horizontal="left" wrapText="1"/>
      <protection hidden="1"/>
    </xf>
    <xf numFmtId="0" fontId="93" fillId="27" borderId="19" xfId="67" applyFont="1" applyFill="1" applyBorder="1" applyAlignment="1" applyProtection="1">
      <alignment horizontal="center" vertical="center" wrapText="1"/>
      <protection hidden="1"/>
    </xf>
    <xf numFmtId="0" fontId="94" fillId="27" borderId="20" xfId="67" applyFont="1" applyFill="1" applyBorder="1" applyProtection="1">
      <protection hidden="1"/>
    </xf>
    <xf numFmtId="0" fontId="7" fillId="0" borderId="2" xfId="67" applyBorder="1" applyAlignment="1" applyProtection="1">
      <alignment horizontal="center" vertical="center" wrapText="1"/>
      <protection hidden="1"/>
    </xf>
    <xf numFmtId="0" fontId="92" fillId="9" borderId="19" xfId="67" quotePrefix="1" applyFont="1" applyFill="1" applyBorder="1" applyAlignment="1" applyProtection="1">
      <alignment horizontal="left" vertical="center" wrapText="1"/>
      <protection hidden="1"/>
    </xf>
    <xf numFmtId="0" fontId="64" fillId="10" borderId="6" xfId="67" applyFont="1" applyFill="1" applyBorder="1" applyAlignment="1" applyProtection="1">
      <alignment horizontal="center" vertical="center" wrapText="1"/>
      <protection hidden="1"/>
    </xf>
    <xf numFmtId="0" fontId="68" fillId="10" borderId="11" xfId="67" applyFont="1" applyFill="1" applyBorder="1" applyAlignment="1" applyProtection="1">
      <alignment horizontal="left" vertical="center" wrapText="1"/>
      <protection hidden="1"/>
    </xf>
    <xf numFmtId="0" fontId="68" fillId="10" borderId="2" xfId="67" applyFont="1" applyFill="1" applyBorder="1" applyAlignment="1" applyProtection="1">
      <alignment horizontal="left" vertical="center"/>
      <protection hidden="1"/>
    </xf>
    <xf numFmtId="0" fontId="54" fillId="0" borderId="2" xfId="3" applyFont="1" applyBorder="1" applyAlignment="1" applyProtection="1">
      <alignment horizontal="left" vertical="center"/>
      <protection hidden="1"/>
    </xf>
    <xf numFmtId="0" fontId="54" fillId="0" borderId="12" xfId="3" applyFont="1" applyBorder="1" applyAlignment="1" applyProtection="1">
      <alignment horizontal="left" vertical="center"/>
      <protection hidden="1"/>
    </xf>
    <xf numFmtId="0" fontId="68" fillId="10" borderId="16" xfId="67" applyFont="1" applyFill="1" applyBorder="1" applyAlignment="1" applyProtection="1">
      <alignment horizontal="left" vertical="center" wrapText="1"/>
      <protection hidden="1"/>
    </xf>
    <xf numFmtId="0" fontId="68" fillId="10" borderId="13" xfId="67" applyFont="1" applyFill="1" applyBorder="1" applyAlignment="1" applyProtection="1">
      <alignment horizontal="left" vertical="center" wrapText="1"/>
      <protection hidden="1"/>
    </xf>
    <xf numFmtId="0" fontId="67" fillId="10" borderId="0" xfId="67" applyFont="1" applyFill="1" applyBorder="1" applyAlignment="1" applyProtection="1">
      <alignment horizontal="center" wrapText="1"/>
      <protection hidden="1"/>
    </xf>
    <xf numFmtId="0" fontId="67" fillId="10" borderId="13" xfId="67" applyFont="1" applyFill="1" applyBorder="1" applyAlignment="1" applyProtection="1">
      <alignment horizontal="center" wrapText="1"/>
      <protection hidden="1"/>
    </xf>
    <xf numFmtId="0" fontId="67" fillId="10" borderId="8" xfId="67" applyFont="1" applyFill="1" applyBorder="1" applyAlignment="1" applyProtection="1">
      <alignment horizontal="center" wrapText="1"/>
      <protection hidden="1"/>
    </xf>
    <xf numFmtId="0" fontId="88" fillId="17" borderId="10" xfId="67" applyFont="1" applyFill="1" applyBorder="1" applyAlignment="1" applyProtection="1">
      <alignment horizontal="center" vertical="center" wrapText="1"/>
      <protection hidden="1"/>
    </xf>
    <xf numFmtId="0" fontId="76" fillId="17" borderId="0" xfId="67" applyFont="1" applyFill="1" applyAlignment="1" applyProtection="1">
      <alignment horizontal="right" vertical="center" wrapText="1"/>
      <protection hidden="1"/>
    </xf>
    <xf numFmtId="0" fontId="76" fillId="30" borderId="0" xfId="67" applyFont="1" applyFill="1" applyAlignment="1" applyProtection="1">
      <alignment horizontal="left" vertical="center" wrapText="1"/>
      <protection hidden="1"/>
    </xf>
    <xf numFmtId="0" fontId="7" fillId="0" borderId="0" xfId="67" applyAlignment="1" applyProtection="1">
      <alignment wrapText="1"/>
      <protection hidden="1"/>
    </xf>
    <xf numFmtId="0" fontId="92" fillId="10" borderId="6" xfId="67" applyFont="1" applyFill="1" applyBorder="1" applyAlignment="1" applyProtection="1">
      <alignment horizontal="left" vertical="center" wrapText="1" indent="3"/>
      <protection hidden="1"/>
    </xf>
    <xf numFmtId="0" fontId="92" fillId="10" borderId="19" xfId="67" applyFont="1" applyFill="1" applyBorder="1" applyAlignment="1" applyProtection="1">
      <alignment horizontal="left" vertical="center" wrapText="1" indent="3"/>
      <protection hidden="1"/>
    </xf>
    <xf numFmtId="0" fontId="92" fillId="10" borderId="20" xfId="67" applyFont="1" applyFill="1" applyBorder="1" applyAlignment="1" applyProtection="1">
      <alignment horizontal="left" vertical="center" wrapText="1" indent="3"/>
      <protection hidden="1"/>
    </xf>
    <xf numFmtId="0" fontId="88" fillId="17" borderId="23" xfId="67" applyFont="1" applyFill="1" applyBorder="1" applyAlignment="1" applyProtection="1">
      <alignment horizontal="center" vertical="center" wrapText="1"/>
      <protection hidden="1"/>
    </xf>
    <xf numFmtId="0" fontId="68" fillId="10" borderId="11" xfId="67" applyFont="1" applyFill="1" applyBorder="1" applyAlignment="1" applyProtection="1">
      <alignment horizontal="left" vertical="top" wrapText="1"/>
      <protection hidden="1"/>
    </xf>
    <xf numFmtId="0" fontId="68" fillId="10" borderId="2" xfId="67" applyFont="1" applyFill="1" applyBorder="1" applyAlignment="1" applyProtection="1">
      <alignment horizontal="left" vertical="top" wrapText="1"/>
      <protection hidden="1"/>
    </xf>
    <xf numFmtId="0" fontId="68" fillId="10" borderId="12" xfId="67" applyFont="1" applyFill="1" applyBorder="1" applyAlignment="1" applyProtection="1">
      <alignment horizontal="left" vertical="top" wrapText="1"/>
      <protection hidden="1"/>
    </xf>
    <xf numFmtId="0" fontId="88" fillId="30" borderId="24" xfId="67" applyFont="1" applyFill="1" applyBorder="1" applyAlignment="1" applyProtection="1">
      <alignment horizontal="center" vertical="center" wrapText="1"/>
      <protection hidden="1"/>
    </xf>
    <xf numFmtId="0" fontId="88" fillId="30" borderId="10" xfId="67" applyFont="1" applyFill="1" applyBorder="1" applyAlignment="1" applyProtection="1">
      <alignment horizontal="center" vertical="center" wrapText="1"/>
      <protection hidden="1"/>
    </xf>
    <xf numFmtId="0" fontId="72" fillId="10" borderId="6" xfId="67" applyFont="1" applyFill="1" applyBorder="1" applyAlignment="1" applyProtection="1">
      <alignment horizontal="center" vertical="center" wrapText="1"/>
      <protection hidden="1"/>
    </xf>
    <xf numFmtId="0" fontId="29" fillId="0" borderId="19" xfId="3" applyBorder="1" applyAlignment="1" applyProtection="1">
      <alignment horizontal="center" wrapText="1"/>
      <protection hidden="1"/>
    </xf>
    <xf numFmtId="0" fontId="29" fillId="0" borderId="20" xfId="3" applyBorder="1" applyAlignment="1" applyProtection="1">
      <alignment horizontal="center" wrapText="1"/>
      <protection hidden="1"/>
    </xf>
    <xf numFmtId="0" fontId="88" fillId="30" borderId="6" xfId="67" applyFont="1" applyFill="1" applyBorder="1" applyAlignment="1" applyProtection="1">
      <alignment horizontal="center" vertical="center" wrapText="1"/>
      <protection hidden="1"/>
    </xf>
    <xf numFmtId="0" fontId="89" fillId="30" borderId="19" xfId="3" applyFont="1" applyFill="1" applyBorder="1" applyAlignment="1" applyProtection="1">
      <alignment horizontal="center" vertical="center" wrapText="1"/>
      <protection hidden="1"/>
    </xf>
    <xf numFmtId="0" fontId="89" fillId="30" borderId="20" xfId="3" applyFont="1" applyFill="1" applyBorder="1" applyAlignment="1" applyProtection="1">
      <alignment horizontal="center" vertical="center" wrapText="1"/>
      <protection hidden="1"/>
    </xf>
    <xf numFmtId="0" fontId="67" fillId="31" borderId="5" xfId="67" applyFont="1" applyFill="1" applyBorder="1" applyAlignment="1" applyProtection="1">
      <alignment horizontal="center" vertical="center" textRotation="90" wrapText="1"/>
      <protection hidden="1"/>
    </xf>
    <xf numFmtId="0" fontId="67" fillId="31" borderId="3" xfId="67" applyFont="1" applyFill="1" applyBorder="1" applyAlignment="1" applyProtection="1">
      <alignment horizontal="center" vertical="center" textRotation="90" wrapText="1"/>
      <protection hidden="1"/>
    </xf>
    <xf numFmtId="0" fontId="66" fillId="10" borderId="22" xfId="67" applyFont="1" applyFill="1" applyBorder="1" applyAlignment="1" applyProtection="1">
      <alignment horizontal="center" vertical="center" wrapText="1"/>
      <protection hidden="1"/>
    </xf>
    <xf numFmtId="10" fontId="62" fillId="10" borderId="14" xfId="67" applyNumberFormat="1" applyFont="1" applyFill="1" applyBorder="1" applyAlignment="1" applyProtection="1">
      <alignment horizontal="center" vertical="center" wrapText="1"/>
      <protection hidden="1"/>
    </xf>
    <xf numFmtId="0" fontId="62" fillId="10" borderId="14" xfId="67" applyFont="1" applyFill="1" applyBorder="1" applyAlignment="1" applyProtection="1">
      <alignment vertical="center"/>
      <protection hidden="1"/>
    </xf>
    <xf numFmtId="10" fontId="88" fillId="18" borderId="14" xfId="67" applyNumberFormat="1" applyFont="1" applyFill="1" applyBorder="1" applyAlignment="1" applyProtection="1">
      <alignment horizontal="center" vertical="center" wrapText="1"/>
      <protection hidden="1"/>
    </xf>
    <xf numFmtId="0" fontId="88" fillId="18" borderId="14" xfId="67" applyFont="1" applyFill="1" applyBorder="1" applyAlignment="1" applyProtection="1">
      <alignment horizontal="center" vertical="center"/>
      <protection hidden="1"/>
    </xf>
    <xf numFmtId="0" fontId="88" fillId="30" borderId="22" xfId="67" applyFont="1" applyFill="1" applyBorder="1" applyAlignment="1" applyProtection="1">
      <alignment horizontal="center" vertical="center" wrapText="1"/>
      <protection hidden="1"/>
    </xf>
    <xf numFmtId="0" fontId="88" fillId="30" borderId="23" xfId="67" applyFont="1" applyFill="1" applyBorder="1" applyAlignment="1" applyProtection="1">
      <alignment horizontal="center" vertical="center" wrapText="1"/>
      <protection hidden="1"/>
    </xf>
    <xf numFmtId="0" fontId="66" fillId="10" borderId="24" xfId="67" applyFont="1" applyFill="1" applyBorder="1" applyAlignment="1" applyProtection="1">
      <alignment horizontal="center" vertical="center" wrapText="1"/>
      <protection hidden="1"/>
    </xf>
    <xf numFmtId="10" fontId="62" fillId="10" borderId="9" xfId="67" applyNumberFormat="1" applyFont="1" applyFill="1" applyBorder="1" applyAlignment="1" applyProtection="1">
      <alignment horizontal="center" vertical="center" wrapText="1"/>
      <protection hidden="1"/>
    </xf>
    <xf numFmtId="10" fontId="62" fillId="10" borderId="9" xfId="67" applyNumberFormat="1" applyFont="1" applyFill="1" applyBorder="1" applyAlignment="1" applyProtection="1">
      <alignment vertical="center"/>
      <protection hidden="1"/>
    </xf>
    <xf numFmtId="10" fontId="88" fillId="18" borderId="9" xfId="67" applyNumberFormat="1" applyFont="1" applyFill="1" applyBorder="1" applyAlignment="1" applyProtection="1">
      <alignment horizontal="center" vertical="center" wrapText="1"/>
      <protection hidden="1"/>
    </xf>
    <xf numFmtId="0" fontId="88" fillId="18" borderId="9" xfId="67" applyFont="1" applyFill="1" applyBorder="1" applyAlignment="1" applyProtection="1">
      <alignment horizontal="center" vertical="center"/>
      <protection hidden="1"/>
    </xf>
    <xf numFmtId="0" fontId="67" fillId="31" borderId="5" xfId="67" quotePrefix="1" applyFont="1" applyFill="1" applyBorder="1" applyAlignment="1" applyProtection="1">
      <alignment horizontal="center" vertical="center" textRotation="90" wrapText="1"/>
      <protection hidden="1"/>
    </xf>
    <xf numFmtId="0" fontId="68" fillId="10" borderId="16" xfId="67" applyFont="1" applyFill="1" applyBorder="1" applyAlignment="1" applyProtection="1">
      <alignment horizontal="left" vertical="top" wrapText="1"/>
      <protection hidden="1"/>
    </xf>
    <xf numFmtId="0" fontId="68" fillId="10" borderId="13" xfId="67" applyFont="1" applyFill="1" applyBorder="1" applyAlignment="1" applyProtection="1">
      <alignment horizontal="left" vertical="top" wrapText="1"/>
      <protection hidden="1"/>
    </xf>
    <xf numFmtId="0" fontId="64" fillId="11" borderId="11" xfId="67" applyFont="1" applyFill="1" applyBorder="1" applyAlignment="1" applyProtection="1">
      <alignment horizontal="center" vertical="center" wrapText="1"/>
      <protection hidden="1"/>
    </xf>
    <xf numFmtId="0" fontId="7" fillId="11" borderId="2" xfId="67" applyFill="1" applyBorder="1" applyAlignment="1" applyProtection="1">
      <alignment horizontal="center" vertical="center" wrapText="1"/>
      <protection hidden="1"/>
    </xf>
    <xf numFmtId="0" fontId="7" fillId="11" borderId="12" xfId="67" applyFill="1" applyBorder="1" applyAlignment="1" applyProtection="1">
      <alignment horizontal="center" vertical="center" wrapText="1"/>
      <protection hidden="1"/>
    </xf>
    <xf numFmtId="0" fontId="64" fillId="11" borderId="4" xfId="67" applyFont="1" applyFill="1" applyBorder="1" applyAlignment="1" applyProtection="1">
      <alignment horizontal="center" textRotation="90" wrapText="1"/>
      <protection hidden="1"/>
    </xf>
    <xf numFmtId="0" fontId="64" fillId="11" borderId="16" xfId="67" applyFont="1" applyFill="1" applyBorder="1" applyAlignment="1" applyProtection="1">
      <alignment horizontal="center" vertical="center" wrapText="1"/>
      <protection hidden="1"/>
    </xf>
    <xf numFmtId="0" fontId="29" fillId="0" borderId="8" xfId="3" applyBorder="1" applyAlignment="1" applyProtection="1">
      <alignment horizontal="center" vertical="center" wrapText="1"/>
      <protection hidden="1"/>
    </xf>
    <xf numFmtId="0" fontId="64" fillId="11" borderId="6" xfId="67" applyFont="1" applyFill="1" applyBorder="1" applyAlignment="1" applyProtection="1">
      <alignment horizontal="center" vertical="center" wrapText="1"/>
      <protection hidden="1"/>
    </xf>
    <xf numFmtId="0" fontId="95" fillId="11" borderId="11" xfId="67" applyFont="1" applyFill="1" applyBorder="1" applyAlignment="1" applyProtection="1">
      <alignment horizontal="center" vertical="center" wrapText="1"/>
      <protection hidden="1"/>
    </xf>
    <xf numFmtId="0" fontId="87" fillId="0" borderId="2" xfId="3" applyFont="1" applyBorder="1" applyAlignment="1" applyProtection="1">
      <alignment horizontal="center" vertical="center" wrapText="1"/>
      <protection hidden="1"/>
    </xf>
    <xf numFmtId="0" fontId="87" fillId="0" borderId="12" xfId="3" applyFont="1" applyBorder="1" applyAlignment="1" applyProtection="1">
      <alignment horizontal="center" vertical="center" wrapText="1"/>
      <protection hidden="1"/>
    </xf>
    <xf numFmtId="0" fontId="134" fillId="0" borderId="7" xfId="0" applyFont="1" applyBorder="1" applyAlignment="1" applyProtection="1">
      <alignment horizontal="center" wrapText="1"/>
      <protection hidden="1"/>
    </xf>
    <xf numFmtId="0" fontId="134" fillId="0" borderId="0" xfId="0" applyFont="1" applyAlignment="1" applyProtection="1">
      <alignment horizontal="center" wrapText="1"/>
      <protection hidden="1"/>
    </xf>
    <xf numFmtId="0" fontId="134" fillId="0" borderId="15" xfId="0" applyFont="1" applyBorder="1" applyAlignment="1" applyProtection="1">
      <alignment horizontal="center" wrapText="1"/>
      <protection hidden="1"/>
    </xf>
    <xf numFmtId="0" fontId="134" fillId="0" borderId="16" xfId="0" applyFont="1" applyBorder="1" applyAlignment="1" applyProtection="1">
      <alignment horizontal="center" wrapText="1"/>
      <protection hidden="1"/>
    </xf>
    <xf numFmtId="0" fontId="134" fillId="0" borderId="13" xfId="0" applyFont="1" applyBorder="1" applyAlignment="1" applyProtection="1">
      <alignment horizontal="center" wrapText="1"/>
      <protection hidden="1"/>
    </xf>
    <xf numFmtId="0" fontId="134" fillId="0" borderId="8" xfId="0" applyFont="1" applyBorder="1" applyAlignment="1" applyProtection="1">
      <alignment horizontal="center" wrapText="1"/>
      <protection hidden="1"/>
    </xf>
    <xf numFmtId="0" fontId="76" fillId="18" borderId="0" xfId="67" applyFont="1" applyFill="1" applyAlignment="1" applyProtection="1">
      <alignment horizontal="right" vertical="center" wrapText="1"/>
      <protection hidden="1"/>
    </xf>
    <xf numFmtId="0" fontId="76" fillId="32" borderId="0" xfId="67" applyFont="1" applyFill="1" applyAlignment="1" applyProtection="1">
      <alignment vertical="center" wrapText="1"/>
      <protection hidden="1"/>
    </xf>
    <xf numFmtId="0" fontId="92" fillId="11" borderId="6" xfId="67" applyFont="1" applyFill="1" applyBorder="1" applyAlignment="1" applyProtection="1">
      <alignment horizontal="left" vertical="center" wrapText="1" indent="3"/>
      <protection hidden="1"/>
    </xf>
    <xf numFmtId="0" fontId="92" fillId="11" borderId="19" xfId="67" applyFont="1" applyFill="1" applyBorder="1" applyAlignment="1" applyProtection="1">
      <alignment horizontal="left" vertical="center" wrapText="1" indent="3"/>
      <protection hidden="1"/>
    </xf>
    <xf numFmtId="0" fontId="75" fillId="11" borderId="19" xfId="67" applyFont="1" applyFill="1" applyBorder="1" applyAlignment="1" applyProtection="1">
      <alignment horizontal="left" vertical="center" wrapText="1" indent="3"/>
      <protection hidden="1"/>
    </xf>
    <xf numFmtId="0" fontId="75" fillId="11" borderId="20" xfId="67" applyFont="1" applyFill="1" applyBorder="1" applyAlignment="1" applyProtection="1">
      <alignment horizontal="left" vertical="center" wrapText="1" indent="3"/>
      <protection hidden="1"/>
    </xf>
    <xf numFmtId="0" fontId="68" fillId="11" borderId="2" xfId="67" applyFont="1" applyFill="1" applyBorder="1" applyAlignment="1" applyProtection="1">
      <alignment horizontal="left" vertical="center" wrapText="1"/>
      <protection hidden="1"/>
    </xf>
    <xf numFmtId="0" fontId="68" fillId="11" borderId="12" xfId="67" applyFont="1" applyFill="1" applyBorder="1" applyAlignment="1" applyProtection="1">
      <alignment horizontal="left" vertical="center" wrapText="1"/>
      <protection hidden="1"/>
    </xf>
    <xf numFmtId="0" fontId="67" fillId="11" borderId="0" xfId="67" applyFont="1" applyFill="1" applyBorder="1" applyAlignment="1" applyProtection="1">
      <alignment horizontal="center" wrapText="1"/>
      <protection hidden="1"/>
    </xf>
    <xf numFmtId="0" fontId="67" fillId="11" borderId="13" xfId="67" applyFont="1" applyFill="1" applyBorder="1" applyAlignment="1" applyProtection="1">
      <alignment horizontal="center" wrapText="1"/>
      <protection hidden="1"/>
    </xf>
    <xf numFmtId="0" fontId="67" fillId="11" borderId="8" xfId="67" applyFont="1" applyFill="1" applyBorder="1" applyAlignment="1" applyProtection="1">
      <alignment horizontal="center" wrapText="1"/>
      <protection hidden="1"/>
    </xf>
    <xf numFmtId="0" fontId="66" fillId="11" borderId="6" xfId="67" applyFont="1" applyFill="1" applyBorder="1" applyAlignment="1" applyProtection="1">
      <alignment horizontal="center" vertical="center" wrapText="1"/>
      <protection hidden="1"/>
    </xf>
    <xf numFmtId="0" fontId="29" fillId="0" borderId="19" xfId="3" applyFont="1" applyBorder="1" applyAlignment="1" applyProtection="1">
      <alignment horizontal="center" vertical="center" wrapText="1"/>
      <protection hidden="1"/>
    </xf>
    <xf numFmtId="0" fontId="29" fillId="0" borderId="20" xfId="3" applyFont="1" applyBorder="1" applyAlignment="1" applyProtection="1">
      <alignment horizontal="center" vertical="center" wrapText="1"/>
      <protection hidden="1"/>
    </xf>
    <xf numFmtId="10" fontId="62" fillId="11" borderId="6" xfId="67" applyNumberFormat="1" applyFont="1" applyFill="1" applyBorder="1" applyAlignment="1" applyProtection="1">
      <alignment horizontal="center" vertical="center" wrapText="1"/>
      <protection hidden="1"/>
    </xf>
    <xf numFmtId="0" fontId="29" fillId="0" borderId="20" xfId="3" applyFont="1" applyBorder="1" applyAlignment="1" applyProtection="1">
      <alignment vertical="center" wrapText="1"/>
      <protection hidden="1"/>
    </xf>
    <xf numFmtId="0" fontId="62" fillId="11" borderId="20" xfId="67" applyFont="1" applyFill="1" applyBorder="1" applyAlignment="1" applyProtection="1">
      <alignment vertical="center" wrapText="1"/>
      <protection hidden="1"/>
    </xf>
    <xf numFmtId="10" fontId="88" fillId="19" borderId="4" xfId="67" applyNumberFormat="1" applyFont="1" applyFill="1" applyBorder="1" applyAlignment="1" applyProtection="1">
      <alignment horizontal="center" vertical="center" wrapText="1"/>
      <protection hidden="1"/>
    </xf>
    <xf numFmtId="0" fontId="88" fillId="19" borderId="4" xfId="67" applyFont="1" applyFill="1" applyBorder="1" applyAlignment="1" applyProtection="1">
      <alignment horizontal="center" vertical="center"/>
      <protection hidden="1"/>
    </xf>
    <xf numFmtId="0" fontId="88" fillId="19" borderId="6" xfId="67" applyFont="1" applyFill="1" applyBorder="1" applyAlignment="1" applyProtection="1">
      <alignment horizontal="center" vertical="center" wrapText="1"/>
      <protection hidden="1"/>
    </xf>
    <xf numFmtId="0" fontId="88" fillId="19" borderId="20" xfId="67" applyFont="1" applyFill="1" applyBorder="1" applyAlignment="1" applyProtection="1">
      <alignment horizontal="center" vertical="center" wrapText="1"/>
      <protection hidden="1"/>
    </xf>
    <xf numFmtId="0" fontId="89" fillId="19" borderId="19" xfId="3" applyFont="1" applyFill="1" applyBorder="1" applyAlignment="1" applyProtection="1">
      <alignment horizontal="center" vertical="center" wrapText="1"/>
      <protection hidden="1"/>
    </xf>
    <xf numFmtId="0" fontId="89" fillId="19" borderId="20" xfId="3" applyFont="1" applyFill="1" applyBorder="1" applyAlignment="1" applyProtection="1">
      <alignment horizontal="center" vertical="center" wrapText="1"/>
      <protection hidden="1"/>
    </xf>
    <xf numFmtId="0" fontId="68" fillId="13" borderId="2" xfId="67" applyFont="1" applyFill="1" applyBorder="1" applyAlignment="1" applyProtection="1">
      <alignment horizontal="left" vertical="center" wrapText="1"/>
      <protection hidden="1"/>
    </xf>
    <xf numFmtId="0" fontId="68" fillId="13" borderId="12" xfId="67" applyFont="1" applyFill="1" applyBorder="1" applyAlignment="1" applyProtection="1">
      <alignment horizontal="left" vertical="center" wrapText="1"/>
      <protection hidden="1"/>
    </xf>
    <xf numFmtId="0" fontId="143" fillId="7" borderId="0" xfId="67" applyFont="1" applyFill="1" applyAlignment="1" applyProtection="1">
      <alignment horizontal="center" vertical="center" wrapText="1"/>
      <protection hidden="1"/>
    </xf>
    <xf numFmtId="0" fontId="144" fillId="0" borderId="0" xfId="0" applyFont="1" applyAlignment="1" applyProtection="1">
      <alignment horizontal="center" vertical="center" wrapText="1"/>
      <protection hidden="1"/>
    </xf>
    <xf numFmtId="0" fontId="88" fillId="33" borderId="6" xfId="67" applyFont="1" applyFill="1" applyBorder="1" applyAlignment="1" applyProtection="1">
      <alignment horizontal="center" vertical="center" wrapText="1"/>
      <protection hidden="1"/>
    </xf>
    <xf numFmtId="0" fontId="89" fillId="33" borderId="19" xfId="3" applyFont="1" applyFill="1" applyBorder="1" applyAlignment="1" applyProtection="1">
      <alignment horizontal="center" vertical="center" wrapText="1"/>
      <protection hidden="1"/>
    </xf>
    <xf numFmtId="0" fontId="89" fillId="33" borderId="20" xfId="3" applyFont="1" applyFill="1" applyBorder="1" applyAlignment="1" applyProtection="1">
      <alignment horizontal="center" vertical="center" wrapText="1"/>
      <protection hidden="1"/>
    </xf>
    <xf numFmtId="0" fontId="76" fillId="20" borderId="0" xfId="67" applyFont="1" applyFill="1" applyAlignment="1" applyProtection="1">
      <alignment horizontal="right" vertical="center" wrapText="1"/>
      <protection hidden="1"/>
    </xf>
    <xf numFmtId="0" fontId="96" fillId="10" borderId="11" xfId="67" applyFont="1" applyFill="1" applyBorder="1" applyAlignment="1" applyProtection="1">
      <alignment horizontal="center" vertical="center" wrapText="1"/>
      <protection hidden="1"/>
    </xf>
    <xf numFmtId="0" fontId="19" fillId="0" borderId="2" xfId="3" applyFont="1" applyBorder="1" applyAlignment="1" applyProtection="1">
      <alignment horizontal="center" vertical="center" wrapText="1"/>
      <protection hidden="1"/>
    </xf>
    <xf numFmtId="0" fontId="19" fillId="0" borderId="12" xfId="3" applyFont="1" applyBorder="1" applyAlignment="1" applyProtection="1">
      <alignment horizontal="center" vertical="center" wrapText="1"/>
      <protection hidden="1"/>
    </xf>
    <xf numFmtId="0" fontId="0" fillId="0" borderId="16" xfId="0" applyBorder="1" applyAlignment="1" applyProtection="1">
      <alignment horizontal="center" wrapText="1"/>
      <protection hidden="1"/>
    </xf>
    <xf numFmtId="0" fontId="0" fillId="0" borderId="13" xfId="0" applyBorder="1" applyAlignment="1" applyProtection="1">
      <alignment horizontal="center" wrapText="1"/>
      <protection hidden="1"/>
    </xf>
    <xf numFmtId="0" fontId="0" fillId="0" borderId="8" xfId="0" applyBorder="1" applyAlignment="1" applyProtection="1">
      <alignment horizontal="center" wrapText="1"/>
      <protection hidden="1"/>
    </xf>
    <xf numFmtId="0" fontId="68" fillId="13" borderId="13" xfId="67" applyFont="1" applyFill="1" applyBorder="1" applyAlignment="1" applyProtection="1">
      <alignment horizontal="left" wrapText="1"/>
      <protection hidden="1"/>
    </xf>
    <xf numFmtId="0" fontId="54" fillId="0" borderId="13" xfId="3" applyFont="1" applyBorder="1" applyAlignment="1" applyProtection="1">
      <alignment horizontal="left" wrapText="1"/>
      <protection hidden="1"/>
    </xf>
    <xf numFmtId="0" fontId="64" fillId="13" borderId="13" xfId="67" applyFont="1" applyFill="1" applyBorder="1" applyAlignment="1" applyProtection="1">
      <alignment horizontal="center" wrapText="1"/>
      <protection hidden="1"/>
    </xf>
    <xf numFmtId="0" fontId="7" fillId="13" borderId="13" xfId="67" applyFill="1" applyBorder="1" applyAlignment="1" applyProtection="1">
      <alignment horizontal="center" wrapText="1"/>
      <protection hidden="1"/>
    </xf>
    <xf numFmtId="0" fontId="67" fillId="13" borderId="0" xfId="67" applyFont="1" applyFill="1" applyBorder="1" applyAlignment="1" applyProtection="1">
      <alignment horizontal="center" wrapText="1"/>
      <protection hidden="1"/>
    </xf>
    <xf numFmtId="0" fontId="67" fillId="13" borderId="13" xfId="67" applyFont="1" applyFill="1" applyBorder="1" applyAlignment="1" applyProtection="1">
      <alignment horizontal="center" wrapText="1"/>
      <protection hidden="1"/>
    </xf>
    <xf numFmtId="0" fontId="67" fillId="13" borderId="8" xfId="67" applyFont="1" applyFill="1" applyBorder="1" applyAlignment="1" applyProtection="1">
      <alignment horizontal="center" wrapText="1"/>
      <protection hidden="1"/>
    </xf>
    <xf numFmtId="0" fontId="66" fillId="13" borderId="6" xfId="67" applyFont="1" applyFill="1" applyBorder="1" applyAlignment="1" applyProtection="1">
      <alignment horizontal="center" vertical="center" wrapText="1"/>
      <protection hidden="1"/>
    </xf>
    <xf numFmtId="2" fontId="62" fillId="13" borderId="6" xfId="67" applyNumberFormat="1" applyFont="1" applyFill="1" applyBorder="1" applyAlignment="1" applyProtection="1">
      <alignment horizontal="center" vertical="center" wrapText="1"/>
      <protection hidden="1"/>
    </xf>
    <xf numFmtId="0" fontId="62" fillId="13" borderId="20" xfId="67" applyFont="1" applyFill="1" applyBorder="1" applyAlignment="1" applyProtection="1">
      <alignment vertical="center" wrapText="1"/>
      <protection hidden="1"/>
    </xf>
    <xf numFmtId="2" fontId="88" fillId="33" borderId="4" xfId="67" applyNumberFormat="1" applyFont="1" applyFill="1" applyBorder="1" applyAlignment="1" applyProtection="1">
      <alignment horizontal="center" vertical="center" wrapText="1"/>
      <protection hidden="1"/>
    </xf>
    <xf numFmtId="2" fontId="88" fillId="33" borderId="4" xfId="67" applyNumberFormat="1" applyFont="1" applyFill="1" applyBorder="1" applyAlignment="1" applyProtection="1">
      <alignment horizontal="center" vertical="center"/>
      <protection hidden="1"/>
    </xf>
    <xf numFmtId="0" fontId="88" fillId="33" borderId="20" xfId="67" applyFont="1" applyFill="1" applyBorder="1" applyAlignment="1" applyProtection="1">
      <alignment horizontal="center" vertical="center" wrapText="1"/>
      <protection hidden="1"/>
    </xf>
    <xf numFmtId="0" fontId="76" fillId="19" borderId="0" xfId="67" applyFont="1" applyFill="1" applyAlignment="1" applyProtection="1">
      <alignment horizontal="right" vertical="center" wrapText="1"/>
      <protection hidden="1"/>
    </xf>
    <xf numFmtId="0" fontId="76" fillId="34" borderId="0" xfId="67" applyFont="1" applyFill="1" applyAlignment="1" applyProtection="1">
      <alignment vertical="center" wrapText="1"/>
      <protection hidden="1"/>
    </xf>
    <xf numFmtId="0" fontId="64" fillId="13" borderId="6" xfId="67" applyFont="1" applyFill="1" applyBorder="1" applyAlignment="1" applyProtection="1">
      <alignment horizontal="center" vertical="center" wrapText="1"/>
      <protection hidden="1"/>
    </xf>
    <xf numFmtId="0" fontId="95" fillId="13" borderId="11" xfId="67" applyFont="1" applyFill="1" applyBorder="1" applyAlignment="1" applyProtection="1">
      <alignment horizontal="center" vertical="center" wrapText="1"/>
      <protection hidden="1"/>
    </xf>
    <xf numFmtId="0" fontId="87" fillId="0" borderId="16" xfId="3" applyFont="1" applyBorder="1" applyAlignment="1" applyProtection="1">
      <alignment horizontal="center" vertical="center" wrapText="1"/>
      <protection hidden="1"/>
    </xf>
    <xf numFmtId="0" fontId="87" fillId="0" borderId="13" xfId="3" applyFont="1" applyBorder="1" applyAlignment="1" applyProtection="1">
      <alignment horizontal="center" vertical="center" wrapText="1"/>
      <protection hidden="1"/>
    </xf>
    <xf numFmtId="0" fontId="87" fillId="0" borderId="8" xfId="3" applyFont="1" applyBorder="1" applyAlignment="1" applyProtection="1">
      <alignment horizontal="center" vertical="center" wrapText="1"/>
      <protection hidden="1"/>
    </xf>
    <xf numFmtId="0" fontId="14" fillId="0" borderId="6" xfId="0" applyFont="1" applyBorder="1" applyAlignment="1" applyProtection="1">
      <alignment horizontal="justify" vertical="top" wrapText="1"/>
      <protection locked="0"/>
    </xf>
    <xf numFmtId="0" fontId="0" fillId="0" borderId="19" xfId="0" applyBorder="1" applyAlignment="1" applyProtection="1">
      <alignment horizontal="justify" vertical="top" wrapText="1"/>
      <protection locked="0"/>
    </xf>
    <xf numFmtId="0" fontId="0" fillId="0" borderId="20" xfId="0" applyBorder="1" applyAlignment="1" applyProtection="1">
      <alignment horizontal="justify" vertical="top" wrapText="1"/>
      <protection locked="0"/>
    </xf>
    <xf numFmtId="0" fontId="21" fillId="4" borderId="0" xfId="0" applyFont="1" applyFill="1" applyAlignment="1" applyProtection="1">
      <alignment vertical="center" wrapText="1"/>
      <protection hidden="1"/>
    </xf>
    <xf numFmtId="0" fontId="64" fillId="0" borderId="45" xfId="3" applyFont="1" applyBorder="1" applyAlignment="1" applyProtection="1">
      <alignment horizontal="center" vertical="center" wrapText="1"/>
      <protection locked="0"/>
    </xf>
    <xf numFmtId="0" fontId="64" fillId="0" borderId="34" xfId="3" applyFont="1" applyBorder="1" applyAlignment="1" applyProtection="1">
      <alignment horizontal="center" vertical="center" wrapText="1"/>
      <protection locked="0"/>
    </xf>
    <xf numFmtId="0" fontId="68" fillId="0" borderId="45" xfId="3" applyFont="1" applyBorder="1" applyAlignment="1" applyProtection="1">
      <alignment horizontal="center" vertical="center" wrapText="1"/>
      <protection locked="0"/>
    </xf>
    <xf numFmtId="0" fontId="68" fillId="0" borderId="34" xfId="3" applyFont="1" applyBorder="1" applyAlignment="1" applyProtection="1">
      <alignment horizontal="center" vertical="center" wrapText="1"/>
      <protection locked="0"/>
    </xf>
    <xf numFmtId="0" fontId="64" fillId="0" borderId="34" xfId="3" applyFont="1" applyBorder="1" applyAlignment="1" applyProtection="1">
      <alignment vertical="center" wrapText="1"/>
      <protection locked="0"/>
    </xf>
    <xf numFmtId="0" fontId="64" fillId="0" borderId="31" xfId="3" applyFont="1" applyBorder="1" applyAlignment="1" applyProtection="1">
      <alignment vertical="center" wrapText="1"/>
      <protection locked="0"/>
    </xf>
    <xf numFmtId="0" fontId="68" fillId="0" borderId="34" xfId="3" applyFont="1" applyBorder="1" applyAlignment="1" applyProtection="1">
      <alignment vertical="center" wrapText="1"/>
      <protection locked="0"/>
    </xf>
    <xf numFmtId="0" fontId="68" fillId="0" borderId="31" xfId="3" applyFont="1" applyBorder="1" applyAlignment="1" applyProtection="1">
      <alignment vertical="center" wrapText="1"/>
      <protection locked="0"/>
    </xf>
    <xf numFmtId="0" fontId="64" fillId="0" borderId="44" xfId="3" applyFont="1" applyFill="1" applyBorder="1" applyAlignment="1" applyProtection="1">
      <alignment horizontal="center" vertical="center" wrapText="1"/>
      <protection locked="0"/>
    </xf>
    <xf numFmtId="165" fontId="64" fillId="0" borderId="34" xfId="3" applyNumberFormat="1" applyFont="1" applyBorder="1" applyAlignment="1" applyProtection="1">
      <alignment vertical="center" wrapText="1"/>
      <protection locked="0"/>
    </xf>
    <xf numFmtId="165" fontId="64" fillId="0" borderId="31" xfId="3" applyNumberFormat="1" applyFont="1" applyBorder="1" applyAlignment="1" applyProtection="1">
      <alignment vertical="center" wrapText="1"/>
      <protection locked="0"/>
    </xf>
    <xf numFmtId="14" fontId="64" fillId="0" borderId="34" xfId="3" applyNumberFormat="1" applyFont="1" applyBorder="1" applyAlignment="1" applyProtection="1">
      <alignment vertical="center" wrapText="1"/>
      <protection locked="0"/>
    </xf>
    <xf numFmtId="0" fontId="15" fillId="7" borderId="43" xfId="3" applyFont="1" applyFill="1" applyBorder="1" applyAlignment="1">
      <alignment horizontal="center" vertical="center" wrapText="1"/>
    </xf>
    <xf numFmtId="0" fontId="29" fillId="7" borderId="43" xfId="3" applyFill="1" applyBorder="1" applyAlignment="1">
      <alignment horizontal="center" vertical="center" wrapText="1"/>
    </xf>
    <xf numFmtId="0" fontId="38" fillId="7" borderId="43" xfId="3" applyFont="1" applyFill="1" applyBorder="1" applyAlignment="1">
      <alignment horizontal="center" vertical="center" wrapText="1"/>
    </xf>
    <xf numFmtId="0" fontId="15" fillId="5" borderId="0" xfId="3" applyFont="1" applyFill="1" applyAlignment="1">
      <alignment vertical="center" wrapText="1"/>
    </xf>
    <xf numFmtId="0" fontId="29" fillId="0" borderId="0" xfId="3" applyAlignment="1">
      <alignment wrapText="1"/>
    </xf>
    <xf numFmtId="0" fontId="54" fillId="0" borderId="6" xfId="0" applyFont="1" applyBorder="1" applyAlignment="1" applyProtection="1">
      <alignment horizontal="left" vertical="top" wrapText="1"/>
      <protection locked="0"/>
    </xf>
    <xf numFmtId="0" fontId="54" fillId="0" borderId="19" xfId="0" applyFont="1" applyBorder="1" applyAlignment="1" applyProtection="1">
      <alignment horizontal="left" vertical="top" wrapText="1"/>
      <protection locked="0"/>
    </xf>
    <xf numFmtId="0" fontId="54" fillId="0" borderId="20" xfId="0" applyFont="1" applyBorder="1" applyAlignment="1" applyProtection="1">
      <alignment horizontal="left" vertical="top" wrapText="1"/>
      <protection locked="0"/>
    </xf>
    <xf numFmtId="0" fontId="29" fillId="0" borderId="0" xfId="0" applyFont="1" applyAlignment="1">
      <alignment horizontal="left" vertical="top" wrapText="1"/>
    </xf>
    <xf numFmtId="0" fontId="130" fillId="15" borderId="0" xfId="0" applyFont="1" applyFill="1" applyBorder="1" applyAlignment="1" applyProtection="1">
      <alignment horizontal="center" vertical="center" wrapText="1"/>
    </xf>
    <xf numFmtId="0" fontId="16" fillId="15" borderId="0" xfId="0" applyFont="1" applyFill="1" applyBorder="1" applyAlignment="1" applyProtection="1">
      <alignment horizontal="center" vertical="center" wrapText="1"/>
    </xf>
    <xf numFmtId="0" fontId="48" fillId="5" borderId="0" xfId="0" applyFont="1" applyFill="1" applyAlignment="1">
      <alignment horizontal="left" vertical="center" wrapText="1"/>
    </xf>
    <xf numFmtId="0" fontId="48" fillId="5" borderId="15" xfId="0" applyFont="1" applyFill="1" applyBorder="1" applyAlignment="1">
      <alignment horizontal="left" vertical="center" wrapText="1"/>
    </xf>
    <xf numFmtId="0" fontId="129" fillId="15" borderId="0" xfId="0" applyFont="1" applyFill="1" applyAlignment="1">
      <alignment horizontal="center" vertical="center"/>
    </xf>
  </cellXfs>
  <cellStyles count="73">
    <cellStyle name="20% - Cor1 2" xfId="13"/>
    <cellStyle name="20% - Cor2 2" xfId="14"/>
    <cellStyle name="20% - Cor3 2" xfId="15"/>
    <cellStyle name="20% - Cor4 2" xfId="16"/>
    <cellStyle name="20% - Cor5 2" xfId="17"/>
    <cellStyle name="20% - Cor6 2" xfId="18"/>
    <cellStyle name="40% - Cor1 2" xfId="19"/>
    <cellStyle name="40% - Cor2 2" xfId="20"/>
    <cellStyle name="40% - Cor3 2" xfId="21"/>
    <cellStyle name="40% - Cor4 2" xfId="22"/>
    <cellStyle name="40% - Cor5 2" xfId="23"/>
    <cellStyle name="40% - Cor6 2" xfId="24"/>
    <cellStyle name="60% - Cor1 2" xfId="25"/>
    <cellStyle name="60% - Cor2 2" xfId="26"/>
    <cellStyle name="60% - Cor3 2" xfId="27"/>
    <cellStyle name="60% - Cor4 2" xfId="28"/>
    <cellStyle name="60% - Cor5 2" xfId="29"/>
    <cellStyle name="60% - Cor6 2" xfId="30"/>
    <cellStyle name="Cabeçalho 1 2" xfId="31"/>
    <cellStyle name="Cabeçalho 2 2" xfId="32"/>
    <cellStyle name="Cabeçalho 3 2" xfId="33"/>
    <cellStyle name="Cabeçalho 4 2" xfId="34"/>
    <cellStyle name="Cálculo 2" xfId="35"/>
    <cellStyle name="Célula Ligada 2" xfId="36"/>
    <cellStyle name="Cor1 2" xfId="37"/>
    <cellStyle name="Cor2 2" xfId="38"/>
    <cellStyle name="Cor3 2" xfId="39"/>
    <cellStyle name="Cor4 2" xfId="40"/>
    <cellStyle name="Cor5 2" xfId="41"/>
    <cellStyle name="Cor6 2" xfId="42"/>
    <cellStyle name="Correto" xfId="43"/>
    <cellStyle name="Entrada 2" xfId="44"/>
    <cellStyle name="Hiperligação" xfId="1" builtinId="8"/>
    <cellStyle name="Hiperligação 2" xfId="2"/>
    <cellStyle name="Hiperligação 2 2" xfId="58"/>
    <cellStyle name="Hiperligação 3" xfId="59"/>
    <cellStyle name="Hiperligação 4" xfId="60"/>
    <cellStyle name="Incorreto" xfId="45"/>
    <cellStyle name="Neutro 2" xfId="46"/>
    <cellStyle name="Normal" xfId="0" builtinId="0"/>
    <cellStyle name="Normal 10" xfId="56"/>
    <cellStyle name="Normal 10 2" xfId="61"/>
    <cellStyle name="Normal 10 3" xfId="68"/>
    <cellStyle name="Normal 11" xfId="57"/>
    <cellStyle name="Normal 12" xfId="69"/>
    <cellStyle name="Normal 13" xfId="70"/>
    <cellStyle name="Normal 14" xfId="71"/>
    <cellStyle name="Normal 15" xfId="72"/>
    <cellStyle name="Normal 2" xfId="3"/>
    <cellStyle name="Normal 3" xfId="4"/>
    <cellStyle name="Normal 3 2" xfId="5"/>
    <cellStyle name="Normal 3 2 2" xfId="62"/>
    <cellStyle name="Normal 3 3" xfId="63"/>
    <cellStyle name="Normal 3 4" xfId="67"/>
    <cellStyle name="Normal 4" xfId="6"/>
    <cellStyle name="Normal 4 2" xfId="7"/>
    <cellStyle name="Normal 4 2 2" xfId="64"/>
    <cellStyle name="Normal 4 3" xfId="11"/>
    <cellStyle name="Normal 4 4" xfId="55"/>
    <cellStyle name="Normal 5" xfId="8"/>
    <cellStyle name="Normal 6" xfId="9"/>
    <cellStyle name="Normal 6 2" xfId="65"/>
    <cellStyle name="Normal 7" xfId="10"/>
    <cellStyle name="Normal 8" xfId="12"/>
    <cellStyle name="Normal 9" xfId="54"/>
    <cellStyle name="Nota 2" xfId="47"/>
    <cellStyle name="Percentagem 2" xfId="66"/>
    <cellStyle name="Saída 2" xfId="48"/>
    <cellStyle name="Texto de Aviso 2" xfId="49"/>
    <cellStyle name="Texto Explicativo 2" xfId="50"/>
    <cellStyle name="Título 2" xfId="51"/>
    <cellStyle name="Total 2" xfId="52"/>
    <cellStyle name="Verificar Célula 2" xfId="53"/>
  </cellStyles>
  <dxfs count="373">
    <dxf>
      <font>
        <color rgb="FFC00000"/>
      </font>
    </dxf>
    <dxf>
      <font>
        <color rgb="FFC00000"/>
      </font>
    </dxf>
    <dxf>
      <font>
        <color rgb="FFC00000"/>
      </font>
    </dxf>
    <dxf>
      <fill>
        <patternFill>
          <bgColor rgb="FFFF0000"/>
        </patternFill>
      </fill>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rgb="FFC00000"/>
      </font>
    </dxf>
    <dxf>
      <font>
        <color rgb="FFC00000"/>
      </font>
    </dxf>
    <dxf>
      <font>
        <color rgb="FFC00000"/>
      </font>
    </dxf>
    <dxf>
      <font>
        <color rgb="FFC00000"/>
      </font>
    </dxf>
    <dxf>
      <font>
        <color theme="5" tint="0.39994506668294322"/>
      </font>
    </dxf>
    <dxf>
      <font>
        <color theme="5" tint="0.39994506668294322"/>
      </font>
    </dxf>
    <dxf>
      <font>
        <color theme="5" tint="0.39994506668294322"/>
      </font>
    </dxf>
    <dxf>
      <font>
        <color rgb="FFFF0000"/>
      </font>
    </dxf>
    <dxf>
      <fill>
        <patternFill>
          <bgColor rgb="FFFF0000"/>
        </patternFill>
      </fill>
    </dxf>
    <dxf>
      <fill>
        <patternFill>
          <bgColor rgb="FFFF0000"/>
        </patternFill>
      </fill>
    </dxf>
    <dxf>
      <font>
        <color rgb="FFFF0000"/>
      </font>
    </dxf>
    <dxf>
      <fill>
        <patternFill>
          <bgColor rgb="FFFF0000"/>
        </patternFill>
      </fill>
    </dxf>
    <dxf>
      <fill>
        <patternFill>
          <bgColor rgb="FFFF0000"/>
        </patternFill>
      </fill>
    </dxf>
    <dxf>
      <font>
        <color rgb="FFFF0000"/>
      </font>
    </dxf>
    <dxf>
      <font>
        <color rgb="FFFF0000"/>
      </font>
    </dxf>
    <dxf>
      <font>
        <color rgb="FFFF0000"/>
      </font>
    </dxf>
    <dxf>
      <font>
        <color theme="5" tint="0.39994506668294322"/>
      </font>
    </dxf>
    <dxf>
      <font>
        <color theme="5" tint="0.39994506668294322"/>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9" defaultPivotStyle="PivotStyleLight16"/>
  <colors>
    <mruColors>
      <color rgb="FF99CC00"/>
      <color rgb="FF99CCFF"/>
      <color rgb="FFF9F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43</xdr:row>
      <xdr:rowOff>0</xdr:rowOff>
    </xdr:from>
    <xdr:to>
      <xdr:col>0</xdr:col>
      <xdr:colOff>142875</xdr:colOff>
      <xdr:row>43</xdr:row>
      <xdr:rowOff>28575</xdr:rowOff>
    </xdr:to>
    <xdr:sp macro="" textlink="">
      <xdr:nvSpPr>
        <xdr:cNvPr id="1813" name="AutoShape 26" descr="image002">
          <a:extLst>
            <a:ext uri="{FF2B5EF4-FFF2-40B4-BE49-F238E27FC236}">
              <a16:creationId xmlns:a16="http://schemas.microsoft.com/office/drawing/2014/main" xmlns="" id="{00000000-0008-0000-0000-000015070000}"/>
            </a:ext>
          </a:extLst>
        </xdr:cNvPr>
        <xdr:cNvSpPr>
          <a:spLocks noChangeAspect="1" noChangeArrowheads="1"/>
        </xdr:cNvSpPr>
      </xdr:nvSpPr>
      <xdr:spPr bwMode="auto">
        <a:xfrm>
          <a:off x="257175" y="11534775"/>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43</xdr:row>
      <xdr:rowOff>0</xdr:rowOff>
    </xdr:from>
    <xdr:to>
      <xdr:col>0</xdr:col>
      <xdr:colOff>142875</xdr:colOff>
      <xdr:row>43</xdr:row>
      <xdr:rowOff>28575</xdr:rowOff>
    </xdr:to>
    <xdr:sp macro="" textlink="">
      <xdr:nvSpPr>
        <xdr:cNvPr id="1814" name="AutoShape 27" descr="image002">
          <a:extLst>
            <a:ext uri="{FF2B5EF4-FFF2-40B4-BE49-F238E27FC236}">
              <a16:creationId xmlns:a16="http://schemas.microsoft.com/office/drawing/2014/main" xmlns="" id="{00000000-0008-0000-0000-000016070000}"/>
            </a:ext>
          </a:extLst>
        </xdr:cNvPr>
        <xdr:cNvSpPr>
          <a:spLocks noChangeAspect="1" noChangeArrowheads="1"/>
        </xdr:cNvSpPr>
      </xdr:nvSpPr>
      <xdr:spPr bwMode="auto">
        <a:xfrm>
          <a:off x="257175" y="11534775"/>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43</xdr:row>
      <xdr:rowOff>0</xdr:rowOff>
    </xdr:from>
    <xdr:to>
      <xdr:col>0</xdr:col>
      <xdr:colOff>142875</xdr:colOff>
      <xdr:row>43</xdr:row>
      <xdr:rowOff>28575</xdr:rowOff>
    </xdr:to>
    <xdr:sp macro="" textlink="">
      <xdr:nvSpPr>
        <xdr:cNvPr id="1815" name="AutoShape 28" descr="image002">
          <a:extLst>
            <a:ext uri="{FF2B5EF4-FFF2-40B4-BE49-F238E27FC236}">
              <a16:creationId xmlns:a16="http://schemas.microsoft.com/office/drawing/2014/main" xmlns="" id="{00000000-0008-0000-0000-000017070000}"/>
            </a:ext>
          </a:extLst>
        </xdr:cNvPr>
        <xdr:cNvSpPr>
          <a:spLocks noChangeAspect="1" noChangeArrowheads="1"/>
        </xdr:cNvSpPr>
      </xdr:nvSpPr>
      <xdr:spPr bwMode="auto">
        <a:xfrm>
          <a:off x="257175" y="11534775"/>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43</xdr:row>
      <xdr:rowOff>0</xdr:rowOff>
    </xdr:from>
    <xdr:to>
      <xdr:col>0</xdr:col>
      <xdr:colOff>142875</xdr:colOff>
      <xdr:row>43</xdr:row>
      <xdr:rowOff>28575</xdr:rowOff>
    </xdr:to>
    <xdr:sp macro="" textlink="">
      <xdr:nvSpPr>
        <xdr:cNvPr id="1816" name="AutoShape 29" descr="image002">
          <a:extLst>
            <a:ext uri="{FF2B5EF4-FFF2-40B4-BE49-F238E27FC236}">
              <a16:creationId xmlns:a16="http://schemas.microsoft.com/office/drawing/2014/main" xmlns="" id="{00000000-0008-0000-0000-000018070000}"/>
            </a:ext>
          </a:extLst>
        </xdr:cNvPr>
        <xdr:cNvSpPr>
          <a:spLocks noChangeAspect="1" noChangeArrowheads="1"/>
        </xdr:cNvSpPr>
      </xdr:nvSpPr>
      <xdr:spPr bwMode="auto">
        <a:xfrm>
          <a:off x="257175" y="11534775"/>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43</xdr:row>
      <xdr:rowOff>0</xdr:rowOff>
    </xdr:from>
    <xdr:to>
      <xdr:col>0</xdr:col>
      <xdr:colOff>142875</xdr:colOff>
      <xdr:row>43</xdr:row>
      <xdr:rowOff>28575</xdr:rowOff>
    </xdr:to>
    <xdr:sp macro="" textlink="">
      <xdr:nvSpPr>
        <xdr:cNvPr id="1817" name="AutoShape 30" descr="image002">
          <a:extLst>
            <a:ext uri="{FF2B5EF4-FFF2-40B4-BE49-F238E27FC236}">
              <a16:creationId xmlns:a16="http://schemas.microsoft.com/office/drawing/2014/main" xmlns="" id="{00000000-0008-0000-0000-000019070000}"/>
            </a:ext>
          </a:extLst>
        </xdr:cNvPr>
        <xdr:cNvSpPr>
          <a:spLocks noChangeAspect="1" noChangeArrowheads="1"/>
        </xdr:cNvSpPr>
      </xdr:nvSpPr>
      <xdr:spPr bwMode="auto">
        <a:xfrm>
          <a:off x="257175" y="11534775"/>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24</xdr:row>
      <xdr:rowOff>0</xdr:rowOff>
    </xdr:from>
    <xdr:to>
      <xdr:col>1</xdr:col>
      <xdr:colOff>142875</xdr:colOff>
      <xdr:row>24</xdr:row>
      <xdr:rowOff>123825</xdr:rowOff>
    </xdr:to>
    <xdr:sp macro="" textlink="">
      <xdr:nvSpPr>
        <xdr:cNvPr id="986883" name="AutoShape 1" descr="image002">
          <a:extLst>
            <a:ext uri="{FF2B5EF4-FFF2-40B4-BE49-F238E27FC236}">
              <a16:creationId xmlns:a16="http://schemas.microsoft.com/office/drawing/2014/main" xmlns="" id="{00000000-0008-0000-0200-0000030F0F00}"/>
            </a:ext>
          </a:extLst>
        </xdr:cNvPr>
        <xdr:cNvSpPr>
          <a:spLocks noChangeAspect="1" noChangeArrowheads="1"/>
        </xdr:cNvSpPr>
      </xdr:nvSpPr>
      <xdr:spPr bwMode="auto">
        <a:xfrm>
          <a:off x="485775" y="23526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xdr:row>
      <xdr:rowOff>0</xdr:rowOff>
    </xdr:from>
    <xdr:to>
      <xdr:col>1</xdr:col>
      <xdr:colOff>142875</xdr:colOff>
      <xdr:row>24</xdr:row>
      <xdr:rowOff>123825</xdr:rowOff>
    </xdr:to>
    <xdr:sp macro="" textlink="">
      <xdr:nvSpPr>
        <xdr:cNvPr id="986884" name="AutoShape 2" descr="image002">
          <a:extLst>
            <a:ext uri="{FF2B5EF4-FFF2-40B4-BE49-F238E27FC236}">
              <a16:creationId xmlns:a16="http://schemas.microsoft.com/office/drawing/2014/main" xmlns="" id="{00000000-0008-0000-0200-0000040F0F00}"/>
            </a:ext>
          </a:extLst>
        </xdr:cNvPr>
        <xdr:cNvSpPr>
          <a:spLocks noChangeAspect="1" noChangeArrowheads="1"/>
        </xdr:cNvSpPr>
      </xdr:nvSpPr>
      <xdr:spPr bwMode="auto">
        <a:xfrm>
          <a:off x="485775" y="23526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xdr:row>
      <xdr:rowOff>0</xdr:rowOff>
    </xdr:from>
    <xdr:to>
      <xdr:col>1</xdr:col>
      <xdr:colOff>142875</xdr:colOff>
      <xdr:row>24</xdr:row>
      <xdr:rowOff>123825</xdr:rowOff>
    </xdr:to>
    <xdr:sp macro="" textlink="">
      <xdr:nvSpPr>
        <xdr:cNvPr id="986885" name="AutoShape 3" descr="image002">
          <a:extLst>
            <a:ext uri="{FF2B5EF4-FFF2-40B4-BE49-F238E27FC236}">
              <a16:creationId xmlns:a16="http://schemas.microsoft.com/office/drawing/2014/main" xmlns="" id="{00000000-0008-0000-0200-0000050F0F00}"/>
            </a:ext>
          </a:extLst>
        </xdr:cNvPr>
        <xdr:cNvSpPr>
          <a:spLocks noChangeAspect="1" noChangeArrowheads="1"/>
        </xdr:cNvSpPr>
      </xdr:nvSpPr>
      <xdr:spPr bwMode="auto">
        <a:xfrm>
          <a:off x="485775" y="23526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xdr:row>
      <xdr:rowOff>0</xdr:rowOff>
    </xdr:from>
    <xdr:to>
      <xdr:col>1</xdr:col>
      <xdr:colOff>142875</xdr:colOff>
      <xdr:row>24</xdr:row>
      <xdr:rowOff>123825</xdr:rowOff>
    </xdr:to>
    <xdr:sp macro="" textlink="">
      <xdr:nvSpPr>
        <xdr:cNvPr id="986886" name="AutoShape 4" descr="image002">
          <a:extLst>
            <a:ext uri="{FF2B5EF4-FFF2-40B4-BE49-F238E27FC236}">
              <a16:creationId xmlns:a16="http://schemas.microsoft.com/office/drawing/2014/main" xmlns="" id="{00000000-0008-0000-0200-0000060F0F00}"/>
            </a:ext>
          </a:extLst>
        </xdr:cNvPr>
        <xdr:cNvSpPr>
          <a:spLocks noChangeAspect="1" noChangeArrowheads="1"/>
        </xdr:cNvSpPr>
      </xdr:nvSpPr>
      <xdr:spPr bwMode="auto">
        <a:xfrm>
          <a:off x="485775" y="23526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xdr:row>
      <xdr:rowOff>0</xdr:rowOff>
    </xdr:from>
    <xdr:to>
      <xdr:col>1</xdr:col>
      <xdr:colOff>142875</xdr:colOff>
      <xdr:row>24</xdr:row>
      <xdr:rowOff>123825</xdr:rowOff>
    </xdr:to>
    <xdr:sp macro="" textlink="">
      <xdr:nvSpPr>
        <xdr:cNvPr id="986887" name="AutoShape 10" descr="image002">
          <a:extLst>
            <a:ext uri="{FF2B5EF4-FFF2-40B4-BE49-F238E27FC236}">
              <a16:creationId xmlns:a16="http://schemas.microsoft.com/office/drawing/2014/main" xmlns="" id="{00000000-0008-0000-0200-0000070F0F00}"/>
            </a:ext>
          </a:extLst>
        </xdr:cNvPr>
        <xdr:cNvSpPr>
          <a:spLocks noChangeAspect="1" noChangeArrowheads="1"/>
        </xdr:cNvSpPr>
      </xdr:nvSpPr>
      <xdr:spPr bwMode="auto">
        <a:xfrm>
          <a:off x="485775" y="23526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xdr:row>
      <xdr:rowOff>0</xdr:rowOff>
    </xdr:from>
    <xdr:to>
      <xdr:col>1</xdr:col>
      <xdr:colOff>142875</xdr:colOff>
      <xdr:row>33</xdr:row>
      <xdr:rowOff>123825</xdr:rowOff>
    </xdr:to>
    <xdr:sp macro="" textlink="">
      <xdr:nvSpPr>
        <xdr:cNvPr id="986888" name="AutoShape 1" descr="image002">
          <a:extLst>
            <a:ext uri="{FF2B5EF4-FFF2-40B4-BE49-F238E27FC236}">
              <a16:creationId xmlns:a16="http://schemas.microsoft.com/office/drawing/2014/main" xmlns="" id="{00000000-0008-0000-0200-0000080F0F00}"/>
            </a:ext>
          </a:extLst>
        </xdr:cNvPr>
        <xdr:cNvSpPr>
          <a:spLocks noChangeAspect="1" noChangeArrowheads="1"/>
        </xdr:cNvSpPr>
      </xdr:nvSpPr>
      <xdr:spPr bwMode="auto">
        <a:xfrm>
          <a:off x="485775" y="3990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xdr:row>
      <xdr:rowOff>0</xdr:rowOff>
    </xdr:from>
    <xdr:to>
      <xdr:col>1</xdr:col>
      <xdr:colOff>142875</xdr:colOff>
      <xdr:row>33</xdr:row>
      <xdr:rowOff>123825</xdr:rowOff>
    </xdr:to>
    <xdr:sp macro="" textlink="">
      <xdr:nvSpPr>
        <xdr:cNvPr id="986889" name="AutoShape 2" descr="image002">
          <a:extLst>
            <a:ext uri="{FF2B5EF4-FFF2-40B4-BE49-F238E27FC236}">
              <a16:creationId xmlns:a16="http://schemas.microsoft.com/office/drawing/2014/main" xmlns="" id="{00000000-0008-0000-0200-0000090F0F00}"/>
            </a:ext>
          </a:extLst>
        </xdr:cNvPr>
        <xdr:cNvSpPr>
          <a:spLocks noChangeAspect="1" noChangeArrowheads="1"/>
        </xdr:cNvSpPr>
      </xdr:nvSpPr>
      <xdr:spPr bwMode="auto">
        <a:xfrm>
          <a:off x="485775" y="3990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xdr:row>
      <xdr:rowOff>0</xdr:rowOff>
    </xdr:from>
    <xdr:to>
      <xdr:col>1</xdr:col>
      <xdr:colOff>142875</xdr:colOff>
      <xdr:row>33</xdr:row>
      <xdr:rowOff>123825</xdr:rowOff>
    </xdr:to>
    <xdr:sp macro="" textlink="">
      <xdr:nvSpPr>
        <xdr:cNvPr id="986890" name="AutoShape 3" descr="image002">
          <a:extLst>
            <a:ext uri="{FF2B5EF4-FFF2-40B4-BE49-F238E27FC236}">
              <a16:creationId xmlns:a16="http://schemas.microsoft.com/office/drawing/2014/main" xmlns="" id="{00000000-0008-0000-0200-00000A0F0F00}"/>
            </a:ext>
          </a:extLst>
        </xdr:cNvPr>
        <xdr:cNvSpPr>
          <a:spLocks noChangeAspect="1" noChangeArrowheads="1"/>
        </xdr:cNvSpPr>
      </xdr:nvSpPr>
      <xdr:spPr bwMode="auto">
        <a:xfrm>
          <a:off x="485775" y="3990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xdr:row>
      <xdr:rowOff>0</xdr:rowOff>
    </xdr:from>
    <xdr:to>
      <xdr:col>1</xdr:col>
      <xdr:colOff>142875</xdr:colOff>
      <xdr:row>33</xdr:row>
      <xdr:rowOff>123825</xdr:rowOff>
    </xdr:to>
    <xdr:sp macro="" textlink="">
      <xdr:nvSpPr>
        <xdr:cNvPr id="986891" name="AutoShape 4" descr="image002">
          <a:extLst>
            <a:ext uri="{FF2B5EF4-FFF2-40B4-BE49-F238E27FC236}">
              <a16:creationId xmlns:a16="http://schemas.microsoft.com/office/drawing/2014/main" xmlns="" id="{00000000-0008-0000-0200-00000B0F0F00}"/>
            </a:ext>
          </a:extLst>
        </xdr:cNvPr>
        <xdr:cNvSpPr>
          <a:spLocks noChangeAspect="1" noChangeArrowheads="1"/>
        </xdr:cNvSpPr>
      </xdr:nvSpPr>
      <xdr:spPr bwMode="auto">
        <a:xfrm>
          <a:off x="485775" y="3990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xdr:row>
      <xdr:rowOff>0</xdr:rowOff>
    </xdr:from>
    <xdr:to>
      <xdr:col>1</xdr:col>
      <xdr:colOff>142875</xdr:colOff>
      <xdr:row>33</xdr:row>
      <xdr:rowOff>123825</xdr:rowOff>
    </xdr:to>
    <xdr:sp macro="" textlink="">
      <xdr:nvSpPr>
        <xdr:cNvPr id="986892" name="AutoShape 10" descr="image002">
          <a:extLst>
            <a:ext uri="{FF2B5EF4-FFF2-40B4-BE49-F238E27FC236}">
              <a16:creationId xmlns:a16="http://schemas.microsoft.com/office/drawing/2014/main" xmlns="" id="{00000000-0008-0000-0200-00000C0F0F00}"/>
            </a:ext>
          </a:extLst>
        </xdr:cNvPr>
        <xdr:cNvSpPr>
          <a:spLocks noChangeAspect="1" noChangeArrowheads="1"/>
        </xdr:cNvSpPr>
      </xdr:nvSpPr>
      <xdr:spPr bwMode="auto">
        <a:xfrm>
          <a:off x="485775" y="3990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xdr:row>
      <xdr:rowOff>0</xdr:rowOff>
    </xdr:from>
    <xdr:to>
      <xdr:col>1</xdr:col>
      <xdr:colOff>142875</xdr:colOff>
      <xdr:row>33</xdr:row>
      <xdr:rowOff>123825</xdr:rowOff>
    </xdr:to>
    <xdr:sp macro="" textlink="">
      <xdr:nvSpPr>
        <xdr:cNvPr id="986893" name="AutoShape 1" descr="image002">
          <a:extLst>
            <a:ext uri="{FF2B5EF4-FFF2-40B4-BE49-F238E27FC236}">
              <a16:creationId xmlns:a16="http://schemas.microsoft.com/office/drawing/2014/main" xmlns="" id="{00000000-0008-0000-0200-00000D0F0F00}"/>
            </a:ext>
          </a:extLst>
        </xdr:cNvPr>
        <xdr:cNvSpPr>
          <a:spLocks noChangeAspect="1" noChangeArrowheads="1"/>
        </xdr:cNvSpPr>
      </xdr:nvSpPr>
      <xdr:spPr bwMode="auto">
        <a:xfrm>
          <a:off x="485775" y="3990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xdr:row>
      <xdr:rowOff>0</xdr:rowOff>
    </xdr:from>
    <xdr:to>
      <xdr:col>1</xdr:col>
      <xdr:colOff>142875</xdr:colOff>
      <xdr:row>33</xdr:row>
      <xdr:rowOff>123825</xdr:rowOff>
    </xdr:to>
    <xdr:sp macro="" textlink="">
      <xdr:nvSpPr>
        <xdr:cNvPr id="986894" name="AutoShape 2" descr="image002">
          <a:extLst>
            <a:ext uri="{FF2B5EF4-FFF2-40B4-BE49-F238E27FC236}">
              <a16:creationId xmlns:a16="http://schemas.microsoft.com/office/drawing/2014/main" xmlns="" id="{00000000-0008-0000-0200-00000E0F0F00}"/>
            </a:ext>
          </a:extLst>
        </xdr:cNvPr>
        <xdr:cNvSpPr>
          <a:spLocks noChangeAspect="1" noChangeArrowheads="1"/>
        </xdr:cNvSpPr>
      </xdr:nvSpPr>
      <xdr:spPr bwMode="auto">
        <a:xfrm>
          <a:off x="485775" y="3990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xdr:row>
      <xdr:rowOff>0</xdr:rowOff>
    </xdr:from>
    <xdr:to>
      <xdr:col>1</xdr:col>
      <xdr:colOff>142875</xdr:colOff>
      <xdr:row>33</xdr:row>
      <xdr:rowOff>123825</xdr:rowOff>
    </xdr:to>
    <xdr:sp macro="" textlink="">
      <xdr:nvSpPr>
        <xdr:cNvPr id="986895" name="AutoShape 3" descr="image002">
          <a:extLst>
            <a:ext uri="{FF2B5EF4-FFF2-40B4-BE49-F238E27FC236}">
              <a16:creationId xmlns:a16="http://schemas.microsoft.com/office/drawing/2014/main" xmlns="" id="{00000000-0008-0000-0200-00000F0F0F00}"/>
            </a:ext>
          </a:extLst>
        </xdr:cNvPr>
        <xdr:cNvSpPr>
          <a:spLocks noChangeAspect="1" noChangeArrowheads="1"/>
        </xdr:cNvSpPr>
      </xdr:nvSpPr>
      <xdr:spPr bwMode="auto">
        <a:xfrm>
          <a:off x="485775" y="3990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xdr:row>
      <xdr:rowOff>0</xdr:rowOff>
    </xdr:from>
    <xdr:to>
      <xdr:col>1</xdr:col>
      <xdr:colOff>142875</xdr:colOff>
      <xdr:row>33</xdr:row>
      <xdr:rowOff>123825</xdr:rowOff>
    </xdr:to>
    <xdr:sp macro="" textlink="">
      <xdr:nvSpPr>
        <xdr:cNvPr id="986896" name="AutoShape 4" descr="image002">
          <a:extLst>
            <a:ext uri="{FF2B5EF4-FFF2-40B4-BE49-F238E27FC236}">
              <a16:creationId xmlns:a16="http://schemas.microsoft.com/office/drawing/2014/main" xmlns="" id="{00000000-0008-0000-0200-0000100F0F00}"/>
            </a:ext>
          </a:extLst>
        </xdr:cNvPr>
        <xdr:cNvSpPr>
          <a:spLocks noChangeAspect="1" noChangeArrowheads="1"/>
        </xdr:cNvSpPr>
      </xdr:nvSpPr>
      <xdr:spPr bwMode="auto">
        <a:xfrm>
          <a:off x="485775" y="3990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xdr:row>
      <xdr:rowOff>0</xdr:rowOff>
    </xdr:from>
    <xdr:to>
      <xdr:col>1</xdr:col>
      <xdr:colOff>142875</xdr:colOff>
      <xdr:row>33</xdr:row>
      <xdr:rowOff>123825</xdr:rowOff>
    </xdr:to>
    <xdr:sp macro="" textlink="">
      <xdr:nvSpPr>
        <xdr:cNvPr id="986897" name="AutoShape 10" descr="image002">
          <a:extLst>
            <a:ext uri="{FF2B5EF4-FFF2-40B4-BE49-F238E27FC236}">
              <a16:creationId xmlns:a16="http://schemas.microsoft.com/office/drawing/2014/main" xmlns="" id="{00000000-0008-0000-0200-0000110F0F00}"/>
            </a:ext>
          </a:extLst>
        </xdr:cNvPr>
        <xdr:cNvSpPr>
          <a:spLocks noChangeAspect="1" noChangeArrowheads="1"/>
        </xdr:cNvSpPr>
      </xdr:nvSpPr>
      <xdr:spPr bwMode="auto">
        <a:xfrm>
          <a:off x="485775" y="3990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xdr:row>
      <xdr:rowOff>0</xdr:rowOff>
    </xdr:from>
    <xdr:to>
      <xdr:col>1</xdr:col>
      <xdr:colOff>142875</xdr:colOff>
      <xdr:row>33</xdr:row>
      <xdr:rowOff>123825</xdr:rowOff>
    </xdr:to>
    <xdr:sp macro="" textlink="">
      <xdr:nvSpPr>
        <xdr:cNvPr id="986898" name="AutoShape 1" descr="image002">
          <a:extLst>
            <a:ext uri="{FF2B5EF4-FFF2-40B4-BE49-F238E27FC236}">
              <a16:creationId xmlns:a16="http://schemas.microsoft.com/office/drawing/2014/main" xmlns="" id="{00000000-0008-0000-0200-0000120F0F00}"/>
            </a:ext>
          </a:extLst>
        </xdr:cNvPr>
        <xdr:cNvSpPr>
          <a:spLocks noChangeAspect="1" noChangeArrowheads="1"/>
        </xdr:cNvSpPr>
      </xdr:nvSpPr>
      <xdr:spPr bwMode="auto">
        <a:xfrm>
          <a:off x="485775" y="3990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xdr:row>
      <xdr:rowOff>0</xdr:rowOff>
    </xdr:from>
    <xdr:to>
      <xdr:col>1</xdr:col>
      <xdr:colOff>142875</xdr:colOff>
      <xdr:row>33</xdr:row>
      <xdr:rowOff>123825</xdr:rowOff>
    </xdr:to>
    <xdr:sp macro="" textlink="">
      <xdr:nvSpPr>
        <xdr:cNvPr id="986899" name="AutoShape 2" descr="image002">
          <a:extLst>
            <a:ext uri="{FF2B5EF4-FFF2-40B4-BE49-F238E27FC236}">
              <a16:creationId xmlns:a16="http://schemas.microsoft.com/office/drawing/2014/main" xmlns="" id="{00000000-0008-0000-0200-0000130F0F00}"/>
            </a:ext>
          </a:extLst>
        </xdr:cNvPr>
        <xdr:cNvSpPr>
          <a:spLocks noChangeAspect="1" noChangeArrowheads="1"/>
        </xdr:cNvSpPr>
      </xdr:nvSpPr>
      <xdr:spPr bwMode="auto">
        <a:xfrm>
          <a:off x="485775" y="3990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xdr:row>
      <xdr:rowOff>0</xdr:rowOff>
    </xdr:from>
    <xdr:to>
      <xdr:col>1</xdr:col>
      <xdr:colOff>142875</xdr:colOff>
      <xdr:row>33</xdr:row>
      <xdr:rowOff>123825</xdr:rowOff>
    </xdr:to>
    <xdr:sp macro="" textlink="">
      <xdr:nvSpPr>
        <xdr:cNvPr id="986900" name="AutoShape 3" descr="image002">
          <a:extLst>
            <a:ext uri="{FF2B5EF4-FFF2-40B4-BE49-F238E27FC236}">
              <a16:creationId xmlns:a16="http://schemas.microsoft.com/office/drawing/2014/main" xmlns="" id="{00000000-0008-0000-0200-0000140F0F00}"/>
            </a:ext>
          </a:extLst>
        </xdr:cNvPr>
        <xdr:cNvSpPr>
          <a:spLocks noChangeAspect="1" noChangeArrowheads="1"/>
        </xdr:cNvSpPr>
      </xdr:nvSpPr>
      <xdr:spPr bwMode="auto">
        <a:xfrm>
          <a:off x="485775" y="3990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xdr:row>
      <xdr:rowOff>0</xdr:rowOff>
    </xdr:from>
    <xdr:to>
      <xdr:col>1</xdr:col>
      <xdr:colOff>142875</xdr:colOff>
      <xdr:row>33</xdr:row>
      <xdr:rowOff>123825</xdr:rowOff>
    </xdr:to>
    <xdr:sp macro="" textlink="">
      <xdr:nvSpPr>
        <xdr:cNvPr id="986901" name="AutoShape 4" descr="image002">
          <a:extLst>
            <a:ext uri="{FF2B5EF4-FFF2-40B4-BE49-F238E27FC236}">
              <a16:creationId xmlns:a16="http://schemas.microsoft.com/office/drawing/2014/main" xmlns="" id="{00000000-0008-0000-0200-0000150F0F00}"/>
            </a:ext>
          </a:extLst>
        </xdr:cNvPr>
        <xdr:cNvSpPr>
          <a:spLocks noChangeAspect="1" noChangeArrowheads="1"/>
        </xdr:cNvSpPr>
      </xdr:nvSpPr>
      <xdr:spPr bwMode="auto">
        <a:xfrm>
          <a:off x="485775" y="3990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xdr:row>
      <xdr:rowOff>0</xdr:rowOff>
    </xdr:from>
    <xdr:to>
      <xdr:col>1</xdr:col>
      <xdr:colOff>142875</xdr:colOff>
      <xdr:row>33</xdr:row>
      <xdr:rowOff>123825</xdr:rowOff>
    </xdr:to>
    <xdr:sp macro="" textlink="">
      <xdr:nvSpPr>
        <xdr:cNvPr id="986902" name="AutoShape 10" descr="image002">
          <a:extLst>
            <a:ext uri="{FF2B5EF4-FFF2-40B4-BE49-F238E27FC236}">
              <a16:creationId xmlns:a16="http://schemas.microsoft.com/office/drawing/2014/main" xmlns="" id="{00000000-0008-0000-0200-0000160F0F00}"/>
            </a:ext>
          </a:extLst>
        </xdr:cNvPr>
        <xdr:cNvSpPr>
          <a:spLocks noChangeAspect="1" noChangeArrowheads="1"/>
        </xdr:cNvSpPr>
      </xdr:nvSpPr>
      <xdr:spPr bwMode="auto">
        <a:xfrm>
          <a:off x="485775" y="3990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34</xdr:row>
      <xdr:rowOff>0</xdr:rowOff>
    </xdr:from>
    <xdr:to>
      <xdr:col>1</xdr:col>
      <xdr:colOff>142875</xdr:colOff>
      <xdr:row>34</xdr:row>
      <xdr:rowOff>123825</xdr:rowOff>
    </xdr:to>
    <xdr:sp macro="" textlink="">
      <xdr:nvSpPr>
        <xdr:cNvPr id="986903" name="AutoShape 1" descr="image002">
          <a:extLst>
            <a:ext uri="{FF2B5EF4-FFF2-40B4-BE49-F238E27FC236}">
              <a16:creationId xmlns:a16="http://schemas.microsoft.com/office/drawing/2014/main" xmlns="" id="{00000000-0008-0000-0200-0000170F0F00}"/>
            </a:ext>
          </a:extLst>
        </xdr:cNvPr>
        <xdr:cNvSpPr>
          <a:spLocks noChangeAspect="1" noChangeArrowheads="1"/>
        </xdr:cNvSpPr>
      </xdr:nvSpPr>
      <xdr:spPr bwMode="auto">
        <a:xfrm>
          <a:off x="485775" y="4286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34</xdr:row>
      <xdr:rowOff>0</xdr:rowOff>
    </xdr:from>
    <xdr:to>
      <xdr:col>1</xdr:col>
      <xdr:colOff>142875</xdr:colOff>
      <xdr:row>34</xdr:row>
      <xdr:rowOff>123825</xdr:rowOff>
    </xdr:to>
    <xdr:sp macro="" textlink="">
      <xdr:nvSpPr>
        <xdr:cNvPr id="986904" name="AutoShape 2" descr="image002">
          <a:extLst>
            <a:ext uri="{FF2B5EF4-FFF2-40B4-BE49-F238E27FC236}">
              <a16:creationId xmlns:a16="http://schemas.microsoft.com/office/drawing/2014/main" xmlns="" id="{00000000-0008-0000-0200-0000180F0F00}"/>
            </a:ext>
          </a:extLst>
        </xdr:cNvPr>
        <xdr:cNvSpPr>
          <a:spLocks noChangeAspect="1" noChangeArrowheads="1"/>
        </xdr:cNvSpPr>
      </xdr:nvSpPr>
      <xdr:spPr bwMode="auto">
        <a:xfrm>
          <a:off x="485775" y="4286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34</xdr:row>
      <xdr:rowOff>0</xdr:rowOff>
    </xdr:from>
    <xdr:to>
      <xdr:col>1</xdr:col>
      <xdr:colOff>142875</xdr:colOff>
      <xdr:row>34</xdr:row>
      <xdr:rowOff>123825</xdr:rowOff>
    </xdr:to>
    <xdr:sp macro="" textlink="">
      <xdr:nvSpPr>
        <xdr:cNvPr id="986905" name="AutoShape 3" descr="image002">
          <a:extLst>
            <a:ext uri="{FF2B5EF4-FFF2-40B4-BE49-F238E27FC236}">
              <a16:creationId xmlns:a16="http://schemas.microsoft.com/office/drawing/2014/main" xmlns="" id="{00000000-0008-0000-0200-0000190F0F00}"/>
            </a:ext>
          </a:extLst>
        </xdr:cNvPr>
        <xdr:cNvSpPr>
          <a:spLocks noChangeAspect="1" noChangeArrowheads="1"/>
        </xdr:cNvSpPr>
      </xdr:nvSpPr>
      <xdr:spPr bwMode="auto">
        <a:xfrm>
          <a:off x="485775" y="4286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34</xdr:row>
      <xdr:rowOff>0</xdr:rowOff>
    </xdr:from>
    <xdr:to>
      <xdr:col>1</xdr:col>
      <xdr:colOff>142875</xdr:colOff>
      <xdr:row>34</xdr:row>
      <xdr:rowOff>123825</xdr:rowOff>
    </xdr:to>
    <xdr:sp macro="" textlink="">
      <xdr:nvSpPr>
        <xdr:cNvPr id="986906" name="AutoShape 4" descr="image002">
          <a:extLst>
            <a:ext uri="{FF2B5EF4-FFF2-40B4-BE49-F238E27FC236}">
              <a16:creationId xmlns:a16="http://schemas.microsoft.com/office/drawing/2014/main" xmlns="" id="{00000000-0008-0000-0200-00001A0F0F00}"/>
            </a:ext>
          </a:extLst>
        </xdr:cNvPr>
        <xdr:cNvSpPr>
          <a:spLocks noChangeAspect="1" noChangeArrowheads="1"/>
        </xdr:cNvSpPr>
      </xdr:nvSpPr>
      <xdr:spPr bwMode="auto">
        <a:xfrm>
          <a:off x="485775" y="4286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34</xdr:row>
      <xdr:rowOff>0</xdr:rowOff>
    </xdr:from>
    <xdr:to>
      <xdr:col>1</xdr:col>
      <xdr:colOff>142875</xdr:colOff>
      <xdr:row>34</xdr:row>
      <xdr:rowOff>123825</xdr:rowOff>
    </xdr:to>
    <xdr:sp macro="" textlink="">
      <xdr:nvSpPr>
        <xdr:cNvPr id="986907" name="AutoShape 10" descr="image002">
          <a:extLst>
            <a:ext uri="{FF2B5EF4-FFF2-40B4-BE49-F238E27FC236}">
              <a16:creationId xmlns:a16="http://schemas.microsoft.com/office/drawing/2014/main" xmlns="" id="{00000000-0008-0000-0200-00001B0F0F00}"/>
            </a:ext>
          </a:extLst>
        </xdr:cNvPr>
        <xdr:cNvSpPr>
          <a:spLocks noChangeAspect="1" noChangeArrowheads="1"/>
        </xdr:cNvSpPr>
      </xdr:nvSpPr>
      <xdr:spPr bwMode="auto">
        <a:xfrm>
          <a:off x="485775" y="4286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08" name="AutoShape 1" descr="image002">
          <a:extLst>
            <a:ext uri="{FF2B5EF4-FFF2-40B4-BE49-F238E27FC236}">
              <a16:creationId xmlns:a16="http://schemas.microsoft.com/office/drawing/2014/main" xmlns="" id="{00000000-0008-0000-0200-00001C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09" name="AutoShape 2" descr="image002">
          <a:extLst>
            <a:ext uri="{FF2B5EF4-FFF2-40B4-BE49-F238E27FC236}">
              <a16:creationId xmlns:a16="http://schemas.microsoft.com/office/drawing/2014/main" xmlns="" id="{00000000-0008-0000-0200-00001D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10" name="AutoShape 3" descr="image002">
          <a:extLst>
            <a:ext uri="{FF2B5EF4-FFF2-40B4-BE49-F238E27FC236}">
              <a16:creationId xmlns:a16="http://schemas.microsoft.com/office/drawing/2014/main" xmlns="" id="{00000000-0008-0000-0200-00001E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11" name="AutoShape 4" descr="image002">
          <a:extLst>
            <a:ext uri="{FF2B5EF4-FFF2-40B4-BE49-F238E27FC236}">
              <a16:creationId xmlns:a16="http://schemas.microsoft.com/office/drawing/2014/main" xmlns="" id="{00000000-0008-0000-0200-00001F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12" name="AutoShape 10" descr="image002">
          <a:extLst>
            <a:ext uri="{FF2B5EF4-FFF2-40B4-BE49-F238E27FC236}">
              <a16:creationId xmlns:a16="http://schemas.microsoft.com/office/drawing/2014/main" xmlns="" id="{00000000-0008-0000-0200-000020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13" name="AutoShape 1" descr="image002">
          <a:extLst>
            <a:ext uri="{FF2B5EF4-FFF2-40B4-BE49-F238E27FC236}">
              <a16:creationId xmlns:a16="http://schemas.microsoft.com/office/drawing/2014/main" xmlns="" id="{00000000-0008-0000-0200-000021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14" name="AutoShape 2" descr="image002">
          <a:extLst>
            <a:ext uri="{FF2B5EF4-FFF2-40B4-BE49-F238E27FC236}">
              <a16:creationId xmlns:a16="http://schemas.microsoft.com/office/drawing/2014/main" xmlns="" id="{00000000-0008-0000-0200-000022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15" name="AutoShape 3" descr="image002">
          <a:extLst>
            <a:ext uri="{FF2B5EF4-FFF2-40B4-BE49-F238E27FC236}">
              <a16:creationId xmlns:a16="http://schemas.microsoft.com/office/drawing/2014/main" xmlns="" id="{00000000-0008-0000-0200-000023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16" name="AutoShape 4" descr="image002">
          <a:extLst>
            <a:ext uri="{FF2B5EF4-FFF2-40B4-BE49-F238E27FC236}">
              <a16:creationId xmlns:a16="http://schemas.microsoft.com/office/drawing/2014/main" xmlns="" id="{00000000-0008-0000-0200-000024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17" name="AutoShape 10" descr="image002">
          <a:extLst>
            <a:ext uri="{FF2B5EF4-FFF2-40B4-BE49-F238E27FC236}">
              <a16:creationId xmlns:a16="http://schemas.microsoft.com/office/drawing/2014/main" xmlns="" id="{00000000-0008-0000-0200-000025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18" name="AutoShape 1" descr="image002">
          <a:extLst>
            <a:ext uri="{FF2B5EF4-FFF2-40B4-BE49-F238E27FC236}">
              <a16:creationId xmlns:a16="http://schemas.microsoft.com/office/drawing/2014/main" xmlns="" id="{00000000-0008-0000-0200-000026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19" name="AutoShape 2" descr="image002">
          <a:extLst>
            <a:ext uri="{FF2B5EF4-FFF2-40B4-BE49-F238E27FC236}">
              <a16:creationId xmlns:a16="http://schemas.microsoft.com/office/drawing/2014/main" xmlns="" id="{00000000-0008-0000-0200-000027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20" name="AutoShape 3" descr="image002">
          <a:extLst>
            <a:ext uri="{FF2B5EF4-FFF2-40B4-BE49-F238E27FC236}">
              <a16:creationId xmlns:a16="http://schemas.microsoft.com/office/drawing/2014/main" xmlns="" id="{00000000-0008-0000-0200-000028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21" name="AutoShape 4" descr="image002">
          <a:extLst>
            <a:ext uri="{FF2B5EF4-FFF2-40B4-BE49-F238E27FC236}">
              <a16:creationId xmlns:a16="http://schemas.microsoft.com/office/drawing/2014/main" xmlns="" id="{00000000-0008-0000-0200-000029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22" name="AutoShape 10" descr="image002">
          <a:extLst>
            <a:ext uri="{FF2B5EF4-FFF2-40B4-BE49-F238E27FC236}">
              <a16:creationId xmlns:a16="http://schemas.microsoft.com/office/drawing/2014/main" xmlns="" id="{00000000-0008-0000-0200-00002A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23" name="AutoShape 1" descr="image002">
          <a:extLst>
            <a:ext uri="{FF2B5EF4-FFF2-40B4-BE49-F238E27FC236}">
              <a16:creationId xmlns:a16="http://schemas.microsoft.com/office/drawing/2014/main" xmlns="" id="{00000000-0008-0000-0200-00002B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24" name="AutoShape 2" descr="image002">
          <a:extLst>
            <a:ext uri="{FF2B5EF4-FFF2-40B4-BE49-F238E27FC236}">
              <a16:creationId xmlns:a16="http://schemas.microsoft.com/office/drawing/2014/main" xmlns="" id="{00000000-0008-0000-0200-00002C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25" name="AutoShape 3" descr="image002">
          <a:extLst>
            <a:ext uri="{FF2B5EF4-FFF2-40B4-BE49-F238E27FC236}">
              <a16:creationId xmlns:a16="http://schemas.microsoft.com/office/drawing/2014/main" xmlns="" id="{00000000-0008-0000-0200-00002D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26" name="AutoShape 4" descr="image002">
          <a:extLst>
            <a:ext uri="{FF2B5EF4-FFF2-40B4-BE49-F238E27FC236}">
              <a16:creationId xmlns:a16="http://schemas.microsoft.com/office/drawing/2014/main" xmlns="" id="{00000000-0008-0000-0200-00002E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27" name="AutoShape 10" descr="image002">
          <a:extLst>
            <a:ext uri="{FF2B5EF4-FFF2-40B4-BE49-F238E27FC236}">
              <a16:creationId xmlns:a16="http://schemas.microsoft.com/office/drawing/2014/main" xmlns="" id="{00000000-0008-0000-0200-00002F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xdr:row>
      <xdr:rowOff>0</xdr:rowOff>
    </xdr:from>
    <xdr:to>
      <xdr:col>1</xdr:col>
      <xdr:colOff>142875</xdr:colOff>
      <xdr:row>33</xdr:row>
      <xdr:rowOff>123825</xdr:rowOff>
    </xdr:to>
    <xdr:sp macro="" textlink="">
      <xdr:nvSpPr>
        <xdr:cNvPr id="986928" name="AutoShape 1" descr="image002">
          <a:extLst>
            <a:ext uri="{FF2B5EF4-FFF2-40B4-BE49-F238E27FC236}">
              <a16:creationId xmlns:a16="http://schemas.microsoft.com/office/drawing/2014/main" xmlns="" id="{00000000-0008-0000-0200-0000300F0F00}"/>
            </a:ext>
          </a:extLst>
        </xdr:cNvPr>
        <xdr:cNvSpPr>
          <a:spLocks noChangeAspect="1" noChangeArrowheads="1"/>
        </xdr:cNvSpPr>
      </xdr:nvSpPr>
      <xdr:spPr bwMode="auto">
        <a:xfrm>
          <a:off x="485775" y="3990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xdr:row>
      <xdr:rowOff>0</xdr:rowOff>
    </xdr:from>
    <xdr:to>
      <xdr:col>1</xdr:col>
      <xdr:colOff>142875</xdr:colOff>
      <xdr:row>33</xdr:row>
      <xdr:rowOff>123825</xdr:rowOff>
    </xdr:to>
    <xdr:sp macro="" textlink="">
      <xdr:nvSpPr>
        <xdr:cNvPr id="986929" name="AutoShape 2" descr="image002">
          <a:extLst>
            <a:ext uri="{FF2B5EF4-FFF2-40B4-BE49-F238E27FC236}">
              <a16:creationId xmlns:a16="http://schemas.microsoft.com/office/drawing/2014/main" xmlns="" id="{00000000-0008-0000-0200-0000310F0F00}"/>
            </a:ext>
          </a:extLst>
        </xdr:cNvPr>
        <xdr:cNvSpPr>
          <a:spLocks noChangeAspect="1" noChangeArrowheads="1"/>
        </xdr:cNvSpPr>
      </xdr:nvSpPr>
      <xdr:spPr bwMode="auto">
        <a:xfrm>
          <a:off x="485775" y="3990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xdr:row>
      <xdr:rowOff>0</xdr:rowOff>
    </xdr:from>
    <xdr:to>
      <xdr:col>1</xdr:col>
      <xdr:colOff>142875</xdr:colOff>
      <xdr:row>33</xdr:row>
      <xdr:rowOff>123825</xdr:rowOff>
    </xdr:to>
    <xdr:sp macro="" textlink="">
      <xdr:nvSpPr>
        <xdr:cNvPr id="986930" name="AutoShape 3" descr="image002">
          <a:extLst>
            <a:ext uri="{FF2B5EF4-FFF2-40B4-BE49-F238E27FC236}">
              <a16:creationId xmlns:a16="http://schemas.microsoft.com/office/drawing/2014/main" xmlns="" id="{00000000-0008-0000-0200-0000320F0F00}"/>
            </a:ext>
          </a:extLst>
        </xdr:cNvPr>
        <xdr:cNvSpPr>
          <a:spLocks noChangeAspect="1" noChangeArrowheads="1"/>
        </xdr:cNvSpPr>
      </xdr:nvSpPr>
      <xdr:spPr bwMode="auto">
        <a:xfrm>
          <a:off x="485775" y="3990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xdr:row>
      <xdr:rowOff>0</xdr:rowOff>
    </xdr:from>
    <xdr:to>
      <xdr:col>1</xdr:col>
      <xdr:colOff>142875</xdr:colOff>
      <xdr:row>33</xdr:row>
      <xdr:rowOff>123825</xdr:rowOff>
    </xdr:to>
    <xdr:sp macro="" textlink="">
      <xdr:nvSpPr>
        <xdr:cNvPr id="986931" name="AutoShape 4" descr="image002">
          <a:extLst>
            <a:ext uri="{FF2B5EF4-FFF2-40B4-BE49-F238E27FC236}">
              <a16:creationId xmlns:a16="http://schemas.microsoft.com/office/drawing/2014/main" xmlns="" id="{00000000-0008-0000-0200-0000330F0F00}"/>
            </a:ext>
          </a:extLst>
        </xdr:cNvPr>
        <xdr:cNvSpPr>
          <a:spLocks noChangeAspect="1" noChangeArrowheads="1"/>
        </xdr:cNvSpPr>
      </xdr:nvSpPr>
      <xdr:spPr bwMode="auto">
        <a:xfrm>
          <a:off x="485775" y="3990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xdr:row>
      <xdr:rowOff>0</xdr:rowOff>
    </xdr:from>
    <xdr:to>
      <xdr:col>1</xdr:col>
      <xdr:colOff>142875</xdr:colOff>
      <xdr:row>33</xdr:row>
      <xdr:rowOff>123825</xdr:rowOff>
    </xdr:to>
    <xdr:sp macro="" textlink="">
      <xdr:nvSpPr>
        <xdr:cNvPr id="986932" name="AutoShape 10" descr="image002">
          <a:extLst>
            <a:ext uri="{FF2B5EF4-FFF2-40B4-BE49-F238E27FC236}">
              <a16:creationId xmlns:a16="http://schemas.microsoft.com/office/drawing/2014/main" xmlns="" id="{00000000-0008-0000-0200-0000340F0F00}"/>
            </a:ext>
          </a:extLst>
        </xdr:cNvPr>
        <xdr:cNvSpPr>
          <a:spLocks noChangeAspect="1" noChangeArrowheads="1"/>
        </xdr:cNvSpPr>
      </xdr:nvSpPr>
      <xdr:spPr bwMode="auto">
        <a:xfrm>
          <a:off x="485775" y="3990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142875</xdr:colOff>
      <xdr:row>44</xdr:row>
      <xdr:rowOff>123825</xdr:rowOff>
    </xdr:to>
    <xdr:sp macro="" textlink="">
      <xdr:nvSpPr>
        <xdr:cNvPr id="986933" name="AutoShape 1" descr="image002">
          <a:extLst>
            <a:ext uri="{FF2B5EF4-FFF2-40B4-BE49-F238E27FC236}">
              <a16:creationId xmlns:a16="http://schemas.microsoft.com/office/drawing/2014/main" xmlns="" id="{00000000-0008-0000-0200-0000350F0F00}"/>
            </a:ext>
          </a:extLst>
        </xdr:cNvPr>
        <xdr:cNvSpPr>
          <a:spLocks noChangeAspect="1" noChangeArrowheads="1"/>
        </xdr:cNvSpPr>
      </xdr:nvSpPr>
      <xdr:spPr bwMode="auto">
        <a:xfrm>
          <a:off x="485775" y="5124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142875</xdr:colOff>
      <xdr:row>44</xdr:row>
      <xdr:rowOff>123825</xdr:rowOff>
    </xdr:to>
    <xdr:sp macro="" textlink="">
      <xdr:nvSpPr>
        <xdr:cNvPr id="986934" name="AutoShape 2" descr="image002">
          <a:extLst>
            <a:ext uri="{FF2B5EF4-FFF2-40B4-BE49-F238E27FC236}">
              <a16:creationId xmlns:a16="http://schemas.microsoft.com/office/drawing/2014/main" xmlns="" id="{00000000-0008-0000-0200-0000360F0F00}"/>
            </a:ext>
          </a:extLst>
        </xdr:cNvPr>
        <xdr:cNvSpPr>
          <a:spLocks noChangeAspect="1" noChangeArrowheads="1"/>
        </xdr:cNvSpPr>
      </xdr:nvSpPr>
      <xdr:spPr bwMode="auto">
        <a:xfrm>
          <a:off x="485775" y="5124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142875</xdr:colOff>
      <xdr:row>44</xdr:row>
      <xdr:rowOff>123825</xdr:rowOff>
    </xdr:to>
    <xdr:sp macro="" textlink="">
      <xdr:nvSpPr>
        <xdr:cNvPr id="986935" name="AutoShape 3" descr="image002">
          <a:extLst>
            <a:ext uri="{FF2B5EF4-FFF2-40B4-BE49-F238E27FC236}">
              <a16:creationId xmlns:a16="http://schemas.microsoft.com/office/drawing/2014/main" xmlns="" id="{00000000-0008-0000-0200-0000370F0F00}"/>
            </a:ext>
          </a:extLst>
        </xdr:cNvPr>
        <xdr:cNvSpPr>
          <a:spLocks noChangeAspect="1" noChangeArrowheads="1"/>
        </xdr:cNvSpPr>
      </xdr:nvSpPr>
      <xdr:spPr bwMode="auto">
        <a:xfrm>
          <a:off x="485775" y="5124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142875</xdr:colOff>
      <xdr:row>44</xdr:row>
      <xdr:rowOff>123825</xdr:rowOff>
    </xdr:to>
    <xdr:sp macro="" textlink="">
      <xdr:nvSpPr>
        <xdr:cNvPr id="986936" name="AutoShape 4" descr="image002">
          <a:extLst>
            <a:ext uri="{FF2B5EF4-FFF2-40B4-BE49-F238E27FC236}">
              <a16:creationId xmlns:a16="http://schemas.microsoft.com/office/drawing/2014/main" xmlns="" id="{00000000-0008-0000-0200-0000380F0F00}"/>
            </a:ext>
          </a:extLst>
        </xdr:cNvPr>
        <xdr:cNvSpPr>
          <a:spLocks noChangeAspect="1" noChangeArrowheads="1"/>
        </xdr:cNvSpPr>
      </xdr:nvSpPr>
      <xdr:spPr bwMode="auto">
        <a:xfrm>
          <a:off x="485775" y="5124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142875</xdr:colOff>
      <xdr:row>44</xdr:row>
      <xdr:rowOff>123825</xdr:rowOff>
    </xdr:to>
    <xdr:sp macro="" textlink="">
      <xdr:nvSpPr>
        <xdr:cNvPr id="986937" name="AutoShape 10" descr="image002">
          <a:extLst>
            <a:ext uri="{FF2B5EF4-FFF2-40B4-BE49-F238E27FC236}">
              <a16:creationId xmlns:a16="http://schemas.microsoft.com/office/drawing/2014/main" xmlns="" id="{00000000-0008-0000-0200-0000390F0F00}"/>
            </a:ext>
          </a:extLst>
        </xdr:cNvPr>
        <xdr:cNvSpPr>
          <a:spLocks noChangeAspect="1" noChangeArrowheads="1"/>
        </xdr:cNvSpPr>
      </xdr:nvSpPr>
      <xdr:spPr bwMode="auto">
        <a:xfrm>
          <a:off x="485775" y="5124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142875</xdr:colOff>
      <xdr:row>44</xdr:row>
      <xdr:rowOff>123825</xdr:rowOff>
    </xdr:to>
    <xdr:sp macro="" textlink="">
      <xdr:nvSpPr>
        <xdr:cNvPr id="986938" name="AutoShape 1" descr="image002">
          <a:extLst>
            <a:ext uri="{FF2B5EF4-FFF2-40B4-BE49-F238E27FC236}">
              <a16:creationId xmlns:a16="http://schemas.microsoft.com/office/drawing/2014/main" xmlns="" id="{00000000-0008-0000-0200-00003A0F0F00}"/>
            </a:ext>
          </a:extLst>
        </xdr:cNvPr>
        <xdr:cNvSpPr>
          <a:spLocks noChangeAspect="1" noChangeArrowheads="1"/>
        </xdr:cNvSpPr>
      </xdr:nvSpPr>
      <xdr:spPr bwMode="auto">
        <a:xfrm>
          <a:off x="485775" y="5124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142875</xdr:colOff>
      <xdr:row>44</xdr:row>
      <xdr:rowOff>123825</xdr:rowOff>
    </xdr:to>
    <xdr:sp macro="" textlink="">
      <xdr:nvSpPr>
        <xdr:cNvPr id="986939" name="AutoShape 2" descr="image002">
          <a:extLst>
            <a:ext uri="{FF2B5EF4-FFF2-40B4-BE49-F238E27FC236}">
              <a16:creationId xmlns:a16="http://schemas.microsoft.com/office/drawing/2014/main" xmlns="" id="{00000000-0008-0000-0200-00003B0F0F00}"/>
            </a:ext>
          </a:extLst>
        </xdr:cNvPr>
        <xdr:cNvSpPr>
          <a:spLocks noChangeAspect="1" noChangeArrowheads="1"/>
        </xdr:cNvSpPr>
      </xdr:nvSpPr>
      <xdr:spPr bwMode="auto">
        <a:xfrm>
          <a:off x="485775" y="5124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142875</xdr:colOff>
      <xdr:row>44</xdr:row>
      <xdr:rowOff>123825</xdr:rowOff>
    </xdr:to>
    <xdr:sp macro="" textlink="">
      <xdr:nvSpPr>
        <xdr:cNvPr id="986940" name="AutoShape 3" descr="image002">
          <a:extLst>
            <a:ext uri="{FF2B5EF4-FFF2-40B4-BE49-F238E27FC236}">
              <a16:creationId xmlns:a16="http://schemas.microsoft.com/office/drawing/2014/main" xmlns="" id="{00000000-0008-0000-0200-00003C0F0F00}"/>
            </a:ext>
          </a:extLst>
        </xdr:cNvPr>
        <xdr:cNvSpPr>
          <a:spLocks noChangeAspect="1" noChangeArrowheads="1"/>
        </xdr:cNvSpPr>
      </xdr:nvSpPr>
      <xdr:spPr bwMode="auto">
        <a:xfrm>
          <a:off x="485775" y="5124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142875</xdr:colOff>
      <xdr:row>44</xdr:row>
      <xdr:rowOff>123825</xdr:rowOff>
    </xdr:to>
    <xdr:sp macro="" textlink="">
      <xdr:nvSpPr>
        <xdr:cNvPr id="986941" name="AutoShape 4" descr="image002">
          <a:extLst>
            <a:ext uri="{FF2B5EF4-FFF2-40B4-BE49-F238E27FC236}">
              <a16:creationId xmlns:a16="http://schemas.microsoft.com/office/drawing/2014/main" xmlns="" id="{00000000-0008-0000-0200-00003D0F0F00}"/>
            </a:ext>
          </a:extLst>
        </xdr:cNvPr>
        <xdr:cNvSpPr>
          <a:spLocks noChangeAspect="1" noChangeArrowheads="1"/>
        </xdr:cNvSpPr>
      </xdr:nvSpPr>
      <xdr:spPr bwMode="auto">
        <a:xfrm>
          <a:off x="485775" y="5124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142875</xdr:colOff>
      <xdr:row>44</xdr:row>
      <xdr:rowOff>123825</xdr:rowOff>
    </xdr:to>
    <xdr:sp macro="" textlink="">
      <xdr:nvSpPr>
        <xdr:cNvPr id="986942" name="AutoShape 10" descr="image002">
          <a:extLst>
            <a:ext uri="{FF2B5EF4-FFF2-40B4-BE49-F238E27FC236}">
              <a16:creationId xmlns:a16="http://schemas.microsoft.com/office/drawing/2014/main" xmlns="" id="{00000000-0008-0000-0200-00003E0F0F00}"/>
            </a:ext>
          </a:extLst>
        </xdr:cNvPr>
        <xdr:cNvSpPr>
          <a:spLocks noChangeAspect="1" noChangeArrowheads="1"/>
        </xdr:cNvSpPr>
      </xdr:nvSpPr>
      <xdr:spPr bwMode="auto">
        <a:xfrm>
          <a:off x="485775" y="5124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142875</xdr:colOff>
      <xdr:row>44</xdr:row>
      <xdr:rowOff>123825</xdr:rowOff>
    </xdr:to>
    <xdr:sp macro="" textlink="">
      <xdr:nvSpPr>
        <xdr:cNvPr id="986943" name="AutoShape 1" descr="image002">
          <a:extLst>
            <a:ext uri="{FF2B5EF4-FFF2-40B4-BE49-F238E27FC236}">
              <a16:creationId xmlns:a16="http://schemas.microsoft.com/office/drawing/2014/main" xmlns="" id="{00000000-0008-0000-0200-00003F0F0F00}"/>
            </a:ext>
          </a:extLst>
        </xdr:cNvPr>
        <xdr:cNvSpPr>
          <a:spLocks noChangeAspect="1" noChangeArrowheads="1"/>
        </xdr:cNvSpPr>
      </xdr:nvSpPr>
      <xdr:spPr bwMode="auto">
        <a:xfrm>
          <a:off x="485775" y="5124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142875</xdr:colOff>
      <xdr:row>44</xdr:row>
      <xdr:rowOff>123825</xdr:rowOff>
    </xdr:to>
    <xdr:sp macro="" textlink="">
      <xdr:nvSpPr>
        <xdr:cNvPr id="986944" name="AutoShape 2" descr="image002">
          <a:extLst>
            <a:ext uri="{FF2B5EF4-FFF2-40B4-BE49-F238E27FC236}">
              <a16:creationId xmlns:a16="http://schemas.microsoft.com/office/drawing/2014/main" xmlns="" id="{00000000-0008-0000-0200-0000400F0F00}"/>
            </a:ext>
          </a:extLst>
        </xdr:cNvPr>
        <xdr:cNvSpPr>
          <a:spLocks noChangeAspect="1" noChangeArrowheads="1"/>
        </xdr:cNvSpPr>
      </xdr:nvSpPr>
      <xdr:spPr bwMode="auto">
        <a:xfrm>
          <a:off x="485775" y="5124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142875</xdr:colOff>
      <xdr:row>44</xdr:row>
      <xdr:rowOff>123825</xdr:rowOff>
    </xdr:to>
    <xdr:sp macro="" textlink="">
      <xdr:nvSpPr>
        <xdr:cNvPr id="986945" name="AutoShape 3" descr="image002">
          <a:extLst>
            <a:ext uri="{FF2B5EF4-FFF2-40B4-BE49-F238E27FC236}">
              <a16:creationId xmlns:a16="http://schemas.microsoft.com/office/drawing/2014/main" xmlns="" id="{00000000-0008-0000-0200-0000410F0F00}"/>
            </a:ext>
          </a:extLst>
        </xdr:cNvPr>
        <xdr:cNvSpPr>
          <a:spLocks noChangeAspect="1" noChangeArrowheads="1"/>
        </xdr:cNvSpPr>
      </xdr:nvSpPr>
      <xdr:spPr bwMode="auto">
        <a:xfrm>
          <a:off x="485775" y="5124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142875</xdr:colOff>
      <xdr:row>44</xdr:row>
      <xdr:rowOff>123825</xdr:rowOff>
    </xdr:to>
    <xdr:sp macro="" textlink="">
      <xdr:nvSpPr>
        <xdr:cNvPr id="986946" name="AutoShape 4" descr="image002">
          <a:extLst>
            <a:ext uri="{FF2B5EF4-FFF2-40B4-BE49-F238E27FC236}">
              <a16:creationId xmlns:a16="http://schemas.microsoft.com/office/drawing/2014/main" xmlns="" id="{00000000-0008-0000-0200-0000420F0F00}"/>
            </a:ext>
          </a:extLst>
        </xdr:cNvPr>
        <xdr:cNvSpPr>
          <a:spLocks noChangeAspect="1" noChangeArrowheads="1"/>
        </xdr:cNvSpPr>
      </xdr:nvSpPr>
      <xdr:spPr bwMode="auto">
        <a:xfrm>
          <a:off x="485775" y="5124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142875</xdr:colOff>
      <xdr:row>44</xdr:row>
      <xdr:rowOff>123825</xdr:rowOff>
    </xdr:to>
    <xdr:sp macro="" textlink="">
      <xdr:nvSpPr>
        <xdr:cNvPr id="986947" name="AutoShape 10" descr="image002">
          <a:extLst>
            <a:ext uri="{FF2B5EF4-FFF2-40B4-BE49-F238E27FC236}">
              <a16:creationId xmlns:a16="http://schemas.microsoft.com/office/drawing/2014/main" xmlns="" id="{00000000-0008-0000-0200-0000430F0F00}"/>
            </a:ext>
          </a:extLst>
        </xdr:cNvPr>
        <xdr:cNvSpPr>
          <a:spLocks noChangeAspect="1" noChangeArrowheads="1"/>
        </xdr:cNvSpPr>
      </xdr:nvSpPr>
      <xdr:spPr bwMode="auto">
        <a:xfrm>
          <a:off x="485775" y="5124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48" name="AutoShape 1" descr="image002">
          <a:extLst>
            <a:ext uri="{FF2B5EF4-FFF2-40B4-BE49-F238E27FC236}">
              <a16:creationId xmlns:a16="http://schemas.microsoft.com/office/drawing/2014/main" xmlns="" id="{00000000-0008-0000-0200-000044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49" name="AutoShape 2" descr="image002">
          <a:extLst>
            <a:ext uri="{FF2B5EF4-FFF2-40B4-BE49-F238E27FC236}">
              <a16:creationId xmlns:a16="http://schemas.microsoft.com/office/drawing/2014/main" xmlns="" id="{00000000-0008-0000-0200-000045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50" name="AutoShape 3" descr="image002">
          <a:extLst>
            <a:ext uri="{FF2B5EF4-FFF2-40B4-BE49-F238E27FC236}">
              <a16:creationId xmlns:a16="http://schemas.microsoft.com/office/drawing/2014/main" xmlns="" id="{00000000-0008-0000-0200-000046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51" name="AutoShape 4" descr="image002">
          <a:extLst>
            <a:ext uri="{FF2B5EF4-FFF2-40B4-BE49-F238E27FC236}">
              <a16:creationId xmlns:a16="http://schemas.microsoft.com/office/drawing/2014/main" xmlns="" id="{00000000-0008-0000-0200-000047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52" name="AutoShape 10" descr="image002">
          <a:extLst>
            <a:ext uri="{FF2B5EF4-FFF2-40B4-BE49-F238E27FC236}">
              <a16:creationId xmlns:a16="http://schemas.microsoft.com/office/drawing/2014/main" xmlns="" id="{00000000-0008-0000-0200-000048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53" name="AutoShape 1" descr="image002">
          <a:extLst>
            <a:ext uri="{FF2B5EF4-FFF2-40B4-BE49-F238E27FC236}">
              <a16:creationId xmlns:a16="http://schemas.microsoft.com/office/drawing/2014/main" xmlns="" id="{00000000-0008-0000-0200-000049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54" name="AutoShape 2" descr="image002">
          <a:extLst>
            <a:ext uri="{FF2B5EF4-FFF2-40B4-BE49-F238E27FC236}">
              <a16:creationId xmlns:a16="http://schemas.microsoft.com/office/drawing/2014/main" xmlns="" id="{00000000-0008-0000-0200-00004A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55" name="AutoShape 3" descr="image002">
          <a:extLst>
            <a:ext uri="{FF2B5EF4-FFF2-40B4-BE49-F238E27FC236}">
              <a16:creationId xmlns:a16="http://schemas.microsoft.com/office/drawing/2014/main" xmlns="" id="{00000000-0008-0000-0200-00004B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56" name="AutoShape 4" descr="image002">
          <a:extLst>
            <a:ext uri="{FF2B5EF4-FFF2-40B4-BE49-F238E27FC236}">
              <a16:creationId xmlns:a16="http://schemas.microsoft.com/office/drawing/2014/main" xmlns="" id="{00000000-0008-0000-0200-00004C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57" name="AutoShape 10" descr="image002">
          <a:extLst>
            <a:ext uri="{FF2B5EF4-FFF2-40B4-BE49-F238E27FC236}">
              <a16:creationId xmlns:a16="http://schemas.microsoft.com/office/drawing/2014/main" xmlns="" id="{00000000-0008-0000-0200-00004D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58" name="AutoShape 1" descr="image002">
          <a:extLst>
            <a:ext uri="{FF2B5EF4-FFF2-40B4-BE49-F238E27FC236}">
              <a16:creationId xmlns:a16="http://schemas.microsoft.com/office/drawing/2014/main" xmlns="" id="{00000000-0008-0000-0200-00004E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59" name="AutoShape 2" descr="image002">
          <a:extLst>
            <a:ext uri="{FF2B5EF4-FFF2-40B4-BE49-F238E27FC236}">
              <a16:creationId xmlns:a16="http://schemas.microsoft.com/office/drawing/2014/main" xmlns="" id="{00000000-0008-0000-0200-00004F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60" name="AutoShape 3" descr="image002">
          <a:extLst>
            <a:ext uri="{FF2B5EF4-FFF2-40B4-BE49-F238E27FC236}">
              <a16:creationId xmlns:a16="http://schemas.microsoft.com/office/drawing/2014/main" xmlns="" id="{00000000-0008-0000-0200-000050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61" name="AutoShape 4" descr="image002">
          <a:extLst>
            <a:ext uri="{FF2B5EF4-FFF2-40B4-BE49-F238E27FC236}">
              <a16:creationId xmlns:a16="http://schemas.microsoft.com/office/drawing/2014/main" xmlns="" id="{00000000-0008-0000-0200-000051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62" name="AutoShape 10" descr="image002">
          <a:extLst>
            <a:ext uri="{FF2B5EF4-FFF2-40B4-BE49-F238E27FC236}">
              <a16:creationId xmlns:a16="http://schemas.microsoft.com/office/drawing/2014/main" xmlns="" id="{00000000-0008-0000-0200-000052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56</xdr:row>
      <xdr:rowOff>0</xdr:rowOff>
    </xdr:from>
    <xdr:to>
      <xdr:col>1</xdr:col>
      <xdr:colOff>142875</xdr:colOff>
      <xdr:row>56</xdr:row>
      <xdr:rowOff>123825</xdr:rowOff>
    </xdr:to>
    <xdr:sp macro="" textlink="">
      <xdr:nvSpPr>
        <xdr:cNvPr id="986963" name="AutoShape 1" descr="image002">
          <a:extLst>
            <a:ext uri="{FF2B5EF4-FFF2-40B4-BE49-F238E27FC236}">
              <a16:creationId xmlns:a16="http://schemas.microsoft.com/office/drawing/2014/main" xmlns="" id="{00000000-0008-0000-0200-0000530F0F00}"/>
            </a:ext>
          </a:extLst>
        </xdr:cNvPr>
        <xdr:cNvSpPr>
          <a:spLocks noChangeAspect="1" noChangeArrowheads="1"/>
        </xdr:cNvSpPr>
      </xdr:nvSpPr>
      <xdr:spPr bwMode="auto">
        <a:xfrm>
          <a:off x="485775" y="7972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56</xdr:row>
      <xdr:rowOff>0</xdr:rowOff>
    </xdr:from>
    <xdr:to>
      <xdr:col>1</xdr:col>
      <xdr:colOff>142875</xdr:colOff>
      <xdr:row>56</xdr:row>
      <xdr:rowOff>123825</xdr:rowOff>
    </xdr:to>
    <xdr:sp macro="" textlink="">
      <xdr:nvSpPr>
        <xdr:cNvPr id="986964" name="AutoShape 2" descr="image002">
          <a:extLst>
            <a:ext uri="{FF2B5EF4-FFF2-40B4-BE49-F238E27FC236}">
              <a16:creationId xmlns:a16="http://schemas.microsoft.com/office/drawing/2014/main" xmlns="" id="{00000000-0008-0000-0200-0000540F0F00}"/>
            </a:ext>
          </a:extLst>
        </xdr:cNvPr>
        <xdr:cNvSpPr>
          <a:spLocks noChangeAspect="1" noChangeArrowheads="1"/>
        </xdr:cNvSpPr>
      </xdr:nvSpPr>
      <xdr:spPr bwMode="auto">
        <a:xfrm>
          <a:off x="485775" y="7972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56</xdr:row>
      <xdr:rowOff>0</xdr:rowOff>
    </xdr:from>
    <xdr:to>
      <xdr:col>1</xdr:col>
      <xdr:colOff>142875</xdr:colOff>
      <xdr:row>56</xdr:row>
      <xdr:rowOff>123825</xdr:rowOff>
    </xdr:to>
    <xdr:sp macro="" textlink="">
      <xdr:nvSpPr>
        <xdr:cNvPr id="986965" name="AutoShape 3" descr="image002">
          <a:extLst>
            <a:ext uri="{FF2B5EF4-FFF2-40B4-BE49-F238E27FC236}">
              <a16:creationId xmlns:a16="http://schemas.microsoft.com/office/drawing/2014/main" xmlns="" id="{00000000-0008-0000-0200-0000550F0F00}"/>
            </a:ext>
          </a:extLst>
        </xdr:cNvPr>
        <xdr:cNvSpPr>
          <a:spLocks noChangeAspect="1" noChangeArrowheads="1"/>
        </xdr:cNvSpPr>
      </xdr:nvSpPr>
      <xdr:spPr bwMode="auto">
        <a:xfrm>
          <a:off x="485775" y="7972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56</xdr:row>
      <xdr:rowOff>0</xdr:rowOff>
    </xdr:from>
    <xdr:to>
      <xdr:col>1</xdr:col>
      <xdr:colOff>142875</xdr:colOff>
      <xdr:row>56</xdr:row>
      <xdr:rowOff>123825</xdr:rowOff>
    </xdr:to>
    <xdr:sp macro="" textlink="">
      <xdr:nvSpPr>
        <xdr:cNvPr id="986966" name="AutoShape 4" descr="image002">
          <a:extLst>
            <a:ext uri="{FF2B5EF4-FFF2-40B4-BE49-F238E27FC236}">
              <a16:creationId xmlns:a16="http://schemas.microsoft.com/office/drawing/2014/main" xmlns="" id="{00000000-0008-0000-0200-0000560F0F00}"/>
            </a:ext>
          </a:extLst>
        </xdr:cNvPr>
        <xdr:cNvSpPr>
          <a:spLocks noChangeAspect="1" noChangeArrowheads="1"/>
        </xdr:cNvSpPr>
      </xdr:nvSpPr>
      <xdr:spPr bwMode="auto">
        <a:xfrm>
          <a:off x="485775" y="7972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56</xdr:row>
      <xdr:rowOff>0</xdr:rowOff>
    </xdr:from>
    <xdr:to>
      <xdr:col>1</xdr:col>
      <xdr:colOff>142875</xdr:colOff>
      <xdr:row>56</xdr:row>
      <xdr:rowOff>123825</xdr:rowOff>
    </xdr:to>
    <xdr:sp macro="" textlink="">
      <xdr:nvSpPr>
        <xdr:cNvPr id="986967" name="AutoShape 10" descr="image002">
          <a:extLst>
            <a:ext uri="{FF2B5EF4-FFF2-40B4-BE49-F238E27FC236}">
              <a16:creationId xmlns:a16="http://schemas.microsoft.com/office/drawing/2014/main" xmlns="" id="{00000000-0008-0000-0200-0000570F0F00}"/>
            </a:ext>
          </a:extLst>
        </xdr:cNvPr>
        <xdr:cNvSpPr>
          <a:spLocks noChangeAspect="1" noChangeArrowheads="1"/>
        </xdr:cNvSpPr>
      </xdr:nvSpPr>
      <xdr:spPr bwMode="auto">
        <a:xfrm>
          <a:off x="485775" y="7972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52</xdr:row>
      <xdr:rowOff>0</xdr:rowOff>
    </xdr:from>
    <xdr:to>
      <xdr:col>1</xdr:col>
      <xdr:colOff>142875</xdr:colOff>
      <xdr:row>52</xdr:row>
      <xdr:rowOff>123825</xdr:rowOff>
    </xdr:to>
    <xdr:sp macro="" textlink="">
      <xdr:nvSpPr>
        <xdr:cNvPr id="986968" name="AutoShape 1" descr="image002">
          <a:extLst>
            <a:ext uri="{FF2B5EF4-FFF2-40B4-BE49-F238E27FC236}">
              <a16:creationId xmlns:a16="http://schemas.microsoft.com/office/drawing/2014/main" xmlns="" id="{00000000-0008-0000-0200-0000580F0F00}"/>
            </a:ext>
          </a:extLst>
        </xdr:cNvPr>
        <xdr:cNvSpPr>
          <a:spLocks noChangeAspect="1" noChangeArrowheads="1"/>
        </xdr:cNvSpPr>
      </xdr:nvSpPr>
      <xdr:spPr bwMode="auto">
        <a:xfrm>
          <a:off x="485775" y="71723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52</xdr:row>
      <xdr:rowOff>0</xdr:rowOff>
    </xdr:from>
    <xdr:to>
      <xdr:col>1</xdr:col>
      <xdr:colOff>142875</xdr:colOff>
      <xdr:row>52</xdr:row>
      <xdr:rowOff>123825</xdr:rowOff>
    </xdr:to>
    <xdr:sp macro="" textlink="">
      <xdr:nvSpPr>
        <xdr:cNvPr id="986969" name="AutoShape 2" descr="image002">
          <a:extLst>
            <a:ext uri="{FF2B5EF4-FFF2-40B4-BE49-F238E27FC236}">
              <a16:creationId xmlns:a16="http://schemas.microsoft.com/office/drawing/2014/main" xmlns="" id="{00000000-0008-0000-0200-0000590F0F00}"/>
            </a:ext>
          </a:extLst>
        </xdr:cNvPr>
        <xdr:cNvSpPr>
          <a:spLocks noChangeAspect="1" noChangeArrowheads="1"/>
        </xdr:cNvSpPr>
      </xdr:nvSpPr>
      <xdr:spPr bwMode="auto">
        <a:xfrm>
          <a:off x="485775" y="71723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52</xdr:row>
      <xdr:rowOff>0</xdr:rowOff>
    </xdr:from>
    <xdr:to>
      <xdr:col>1</xdr:col>
      <xdr:colOff>142875</xdr:colOff>
      <xdr:row>52</xdr:row>
      <xdr:rowOff>123825</xdr:rowOff>
    </xdr:to>
    <xdr:sp macro="" textlink="">
      <xdr:nvSpPr>
        <xdr:cNvPr id="986970" name="AutoShape 3" descr="image002">
          <a:extLst>
            <a:ext uri="{FF2B5EF4-FFF2-40B4-BE49-F238E27FC236}">
              <a16:creationId xmlns:a16="http://schemas.microsoft.com/office/drawing/2014/main" xmlns="" id="{00000000-0008-0000-0200-00005A0F0F00}"/>
            </a:ext>
          </a:extLst>
        </xdr:cNvPr>
        <xdr:cNvSpPr>
          <a:spLocks noChangeAspect="1" noChangeArrowheads="1"/>
        </xdr:cNvSpPr>
      </xdr:nvSpPr>
      <xdr:spPr bwMode="auto">
        <a:xfrm>
          <a:off x="485775" y="71723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52</xdr:row>
      <xdr:rowOff>0</xdr:rowOff>
    </xdr:from>
    <xdr:to>
      <xdr:col>1</xdr:col>
      <xdr:colOff>142875</xdr:colOff>
      <xdr:row>52</xdr:row>
      <xdr:rowOff>123825</xdr:rowOff>
    </xdr:to>
    <xdr:sp macro="" textlink="">
      <xdr:nvSpPr>
        <xdr:cNvPr id="986971" name="AutoShape 4" descr="image002">
          <a:extLst>
            <a:ext uri="{FF2B5EF4-FFF2-40B4-BE49-F238E27FC236}">
              <a16:creationId xmlns:a16="http://schemas.microsoft.com/office/drawing/2014/main" xmlns="" id="{00000000-0008-0000-0200-00005B0F0F00}"/>
            </a:ext>
          </a:extLst>
        </xdr:cNvPr>
        <xdr:cNvSpPr>
          <a:spLocks noChangeAspect="1" noChangeArrowheads="1"/>
        </xdr:cNvSpPr>
      </xdr:nvSpPr>
      <xdr:spPr bwMode="auto">
        <a:xfrm>
          <a:off x="485775" y="71723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52</xdr:row>
      <xdr:rowOff>0</xdr:rowOff>
    </xdr:from>
    <xdr:to>
      <xdr:col>1</xdr:col>
      <xdr:colOff>142875</xdr:colOff>
      <xdr:row>52</xdr:row>
      <xdr:rowOff>123825</xdr:rowOff>
    </xdr:to>
    <xdr:sp macro="" textlink="">
      <xdr:nvSpPr>
        <xdr:cNvPr id="986972" name="AutoShape 10" descr="image002">
          <a:extLst>
            <a:ext uri="{FF2B5EF4-FFF2-40B4-BE49-F238E27FC236}">
              <a16:creationId xmlns:a16="http://schemas.microsoft.com/office/drawing/2014/main" xmlns="" id="{00000000-0008-0000-0200-00005C0F0F00}"/>
            </a:ext>
          </a:extLst>
        </xdr:cNvPr>
        <xdr:cNvSpPr>
          <a:spLocks noChangeAspect="1" noChangeArrowheads="1"/>
        </xdr:cNvSpPr>
      </xdr:nvSpPr>
      <xdr:spPr bwMode="auto">
        <a:xfrm>
          <a:off x="485775" y="71723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74" name="AutoShape 2" descr="image002">
          <a:extLst>
            <a:ext uri="{FF2B5EF4-FFF2-40B4-BE49-F238E27FC236}">
              <a16:creationId xmlns:a16="http://schemas.microsoft.com/office/drawing/2014/main" xmlns="" id="{00000000-0008-0000-0200-00005E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75" name="AutoShape 3" descr="image002">
          <a:extLst>
            <a:ext uri="{FF2B5EF4-FFF2-40B4-BE49-F238E27FC236}">
              <a16:creationId xmlns:a16="http://schemas.microsoft.com/office/drawing/2014/main" xmlns="" id="{00000000-0008-0000-0200-00005F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76" name="AutoShape 4" descr="image002">
          <a:extLst>
            <a:ext uri="{FF2B5EF4-FFF2-40B4-BE49-F238E27FC236}">
              <a16:creationId xmlns:a16="http://schemas.microsoft.com/office/drawing/2014/main" xmlns="" id="{00000000-0008-0000-0200-000060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77" name="AutoShape 10" descr="image002">
          <a:extLst>
            <a:ext uri="{FF2B5EF4-FFF2-40B4-BE49-F238E27FC236}">
              <a16:creationId xmlns:a16="http://schemas.microsoft.com/office/drawing/2014/main" xmlns="" id="{00000000-0008-0000-0200-000061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78" name="AutoShape 1" descr="image002">
          <a:extLst>
            <a:ext uri="{FF2B5EF4-FFF2-40B4-BE49-F238E27FC236}">
              <a16:creationId xmlns:a16="http://schemas.microsoft.com/office/drawing/2014/main" xmlns="" id="{00000000-0008-0000-0200-000062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79" name="AutoShape 2" descr="image002">
          <a:extLst>
            <a:ext uri="{FF2B5EF4-FFF2-40B4-BE49-F238E27FC236}">
              <a16:creationId xmlns:a16="http://schemas.microsoft.com/office/drawing/2014/main" xmlns="" id="{00000000-0008-0000-0200-000063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80" name="AutoShape 3" descr="image002">
          <a:extLst>
            <a:ext uri="{FF2B5EF4-FFF2-40B4-BE49-F238E27FC236}">
              <a16:creationId xmlns:a16="http://schemas.microsoft.com/office/drawing/2014/main" xmlns="" id="{00000000-0008-0000-0200-000064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81" name="AutoShape 4" descr="image002">
          <a:extLst>
            <a:ext uri="{FF2B5EF4-FFF2-40B4-BE49-F238E27FC236}">
              <a16:creationId xmlns:a16="http://schemas.microsoft.com/office/drawing/2014/main" xmlns="" id="{00000000-0008-0000-0200-000065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82" name="AutoShape 10" descr="image002">
          <a:extLst>
            <a:ext uri="{FF2B5EF4-FFF2-40B4-BE49-F238E27FC236}">
              <a16:creationId xmlns:a16="http://schemas.microsoft.com/office/drawing/2014/main" xmlns="" id="{00000000-0008-0000-0200-000066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83" name="AutoShape 1" descr="image002">
          <a:extLst>
            <a:ext uri="{FF2B5EF4-FFF2-40B4-BE49-F238E27FC236}">
              <a16:creationId xmlns:a16="http://schemas.microsoft.com/office/drawing/2014/main" xmlns="" id="{00000000-0008-0000-0200-000067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84" name="AutoShape 2" descr="image002">
          <a:extLst>
            <a:ext uri="{FF2B5EF4-FFF2-40B4-BE49-F238E27FC236}">
              <a16:creationId xmlns:a16="http://schemas.microsoft.com/office/drawing/2014/main" xmlns="" id="{00000000-0008-0000-0200-000068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85" name="AutoShape 3" descr="image002">
          <a:extLst>
            <a:ext uri="{FF2B5EF4-FFF2-40B4-BE49-F238E27FC236}">
              <a16:creationId xmlns:a16="http://schemas.microsoft.com/office/drawing/2014/main" xmlns="" id="{00000000-0008-0000-0200-000069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86" name="AutoShape 4" descr="image002">
          <a:extLst>
            <a:ext uri="{FF2B5EF4-FFF2-40B4-BE49-F238E27FC236}">
              <a16:creationId xmlns:a16="http://schemas.microsoft.com/office/drawing/2014/main" xmlns="" id="{00000000-0008-0000-0200-00006A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87" name="AutoShape 10" descr="image002">
          <a:extLst>
            <a:ext uri="{FF2B5EF4-FFF2-40B4-BE49-F238E27FC236}">
              <a16:creationId xmlns:a16="http://schemas.microsoft.com/office/drawing/2014/main" xmlns="" id="{00000000-0008-0000-0200-00006B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88" name="AutoShape 1" descr="image002">
          <a:extLst>
            <a:ext uri="{FF2B5EF4-FFF2-40B4-BE49-F238E27FC236}">
              <a16:creationId xmlns:a16="http://schemas.microsoft.com/office/drawing/2014/main" xmlns="" id="{00000000-0008-0000-0200-00006C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89" name="AutoShape 2" descr="image002">
          <a:extLst>
            <a:ext uri="{FF2B5EF4-FFF2-40B4-BE49-F238E27FC236}">
              <a16:creationId xmlns:a16="http://schemas.microsoft.com/office/drawing/2014/main" xmlns="" id="{00000000-0008-0000-0200-00006D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90" name="AutoShape 3" descr="image002">
          <a:extLst>
            <a:ext uri="{FF2B5EF4-FFF2-40B4-BE49-F238E27FC236}">
              <a16:creationId xmlns:a16="http://schemas.microsoft.com/office/drawing/2014/main" xmlns="" id="{00000000-0008-0000-0200-00006E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91" name="AutoShape 4" descr="image002">
          <a:extLst>
            <a:ext uri="{FF2B5EF4-FFF2-40B4-BE49-F238E27FC236}">
              <a16:creationId xmlns:a16="http://schemas.microsoft.com/office/drawing/2014/main" xmlns="" id="{00000000-0008-0000-0200-00006F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92" name="AutoShape 10" descr="image002">
          <a:extLst>
            <a:ext uri="{FF2B5EF4-FFF2-40B4-BE49-F238E27FC236}">
              <a16:creationId xmlns:a16="http://schemas.microsoft.com/office/drawing/2014/main" xmlns="" id="{00000000-0008-0000-0200-000070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93" name="AutoShape 1" descr="image002">
          <a:extLst>
            <a:ext uri="{FF2B5EF4-FFF2-40B4-BE49-F238E27FC236}">
              <a16:creationId xmlns:a16="http://schemas.microsoft.com/office/drawing/2014/main" xmlns="" id="{00000000-0008-0000-0200-000071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94" name="AutoShape 2" descr="image002">
          <a:extLst>
            <a:ext uri="{FF2B5EF4-FFF2-40B4-BE49-F238E27FC236}">
              <a16:creationId xmlns:a16="http://schemas.microsoft.com/office/drawing/2014/main" xmlns="" id="{00000000-0008-0000-0200-000072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95" name="AutoShape 3" descr="image002">
          <a:extLst>
            <a:ext uri="{FF2B5EF4-FFF2-40B4-BE49-F238E27FC236}">
              <a16:creationId xmlns:a16="http://schemas.microsoft.com/office/drawing/2014/main" xmlns="" id="{00000000-0008-0000-0200-000073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96" name="AutoShape 4" descr="image002">
          <a:extLst>
            <a:ext uri="{FF2B5EF4-FFF2-40B4-BE49-F238E27FC236}">
              <a16:creationId xmlns:a16="http://schemas.microsoft.com/office/drawing/2014/main" xmlns="" id="{00000000-0008-0000-0200-000074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97" name="AutoShape 10" descr="image002">
          <a:extLst>
            <a:ext uri="{FF2B5EF4-FFF2-40B4-BE49-F238E27FC236}">
              <a16:creationId xmlns:a16="http://schemas.microsoft.com/office/drawing/2014/main" xmlns="" id="{00000000-0008-0000-0200-000075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98" name="AutoShape 1" descr="image002">
          <a:extLst>
            <a:ext uri="{FF2B5EF4-FFF2-40B4-BE49-F238E27FC236}">
              <a16:creationId xmlns:a16="http://schemas.microsoft.com/office/drawing/2014/main" xmlns="" id="{00000000-0008-0000-0200-000076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99" name="AutoShape 2" descr="image002">
          <a:extLst>
            <a:ext uri="{FF2B5EF4-FFF2-40B4-BE49-F238E27FC236}">
              <a16:creationId xmlns:a16="http://schemas.microsoft.com/office/drawing/2014/main" xmlns="" id="{00000000-0008-0000-0200-000077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00" name="AutoShape 3" descr="image002">
          <a:extLst>
            <a:ext uri="{FF2B5EF4-FFF2-40B4-BE49-F238E27FC236}">
              <a16:creationId xmlns:a16="http://schemas.microsoft.com/office/drawing/2014/main" xmlns="" id="{00000000-0008-0000-0200-000078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01" name="AutoShape 4" descr="image002">
          <a:extLst>
            <a:ext uri="{FF2B5EF4-FFF2-40B4-BE49-F238E27FC236}">
              <a16:creationId xmlns:a16="http://schemas.microsoft.com/office/drawing/2014/main" xmlns="" id="{00000000-0008-0000-0200-000079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02" name="AutoShape 10" descr="image002">
          <a:extLst>
            <a:ext uri="{FF2B5EF4-FFF2-40B4-BE49-F238E27FC236}">
              <a16:creationId xmlns:a16="http://schemas.microsoft.com/office/drawing/2014/main" xmlns="" id="{00000000-0008-0000-0200-00007A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03" name="AutoShape 1" descr="image002">
          <a:extLst>
            <a:ext uri="{FF2B5EF4-FFF2-40B4-BE49-F238E27FC236}">
              <a16:creationId xmlns:a16="http://schemas.microsoft.com/office/drawing/2014/main" xmlns="" id="{00000000-0008-0000-0200-00007B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04" name="AutoShape 2" descr="image002">
          <a:extLst>
            <a:ext uri="{FF2B5EF4-FFF2-40B4-BE49-F238E27FC236}">
              <a16:creationId xmlns:a16="http://schemas.microsoft.com/office/drawing/2014/main" xmlns="" id="{00000000-0008-0000-0200-00007C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05" name="AutoShape 3" descr="image002">
          <a:extLst>
            <a:ext uri="{FF2B5EF4-FFF2-40B4-BE49-F238E27FC236}">
              <a16:creationId xmlns:a16="http://schemas.microsoft.com/office/drawing/2014/main" xmlns="" id="{00000000-0008-0000-0200-00007D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06" name="AutoShape 4" descr="image002">
          <a:extLst>
            <a:ext uri="{FF2B5EF4-FFF2-40B4-BE49-F238E27FC236}">
              <a16:creationId xmlns:a16="http://schemas.microsoft.com/office/drawing/2014/main" xmlns="" id="{00000000-0008-0000-0200-00007E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07" name="AutoShape 10" descr="image002">
          <a:extLst>
            <a:ext uri="{FF2B5EF4-FFF2-40B4-BE49-F238E27FC236}">
              <a16:creationId xmlns:a16="http://schemas.microsoft.com/office/drawing/2014/main" xmlns="" id="{00000000-0008-0000-0200-00007F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08" name="AutoShape 1" descr="image002">
          <a:extLst>
            <a:ext uri="{FF2B5EF4-FFF2-40B4-BE49-F238E27FC236}">
              <a16:creationId xmlns:a16="http://schemas.microsoft.com/office/drawing/2014/main" xmlns="" id="{00000000-0008-0000-0200-000080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09" name="AutoShape 2" descr="image002">
          <a:extLst>
            <a:ext uri="{FF2B5EF4-FFF2-40B4-BE49-F238E27FC236}">
              <a16:creationId xmlns:a16="http://schemas.microsoft.com/office/drawing/2014/main" xmlns="" id="{00000000-0008-0000-0200-000081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10" name="AutoShape 3" descr="image002">
          <a:extLst>
            <a:ext uri="{FF2B5EF4-FFF2-40B4-BE49-F238E27FC236}">
              <a16:creationId xmlns:a16="http://schemas.microsoft.com/office/drawing/2014/main" xmlns="" id="{00000000-0008-0000-0200-000082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11" name="AutoShape 4" descr="image002">
          <a:extLst>
            <a:ext uri="{FF2B5EF4-FFF2-40B4-BE49-F238E27FC236}">
              <a16:creationId xmlns:a16="http://schemas.microsoft.com/office/drawing/2014/main" xmlns="" id="{00000000-0008-0000-0200-000083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12" name="AutoShape 10" descr="image002">
          <a:extLst>
            <a:ext uri="{FF2B5EF4-FFF2-40B4-BE49-F238E27FC236}">
              <a16:creationId xmlns:a16="http://schemas.microsoft.com/office/drawing/2014/main" xmlns="" id="{00000000-0008-0000-0200-000084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13" name="AutoShape 1" descr="image002">
          <a:extLst>
            <a:ext uri="{FF2B5EF4-FFF2-40B4-BE49-F238E27FC236}">
              <a16:creationId xmlns:a16="http://schemas.microsoft.com/office/drawing/2014/main" xmlns="" id="{00000000-0008-0000-0200-000085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14" name="AutoShape 2" descr="image002">
          <a:extLst>
            <a:ext uri="{FF2B5EF4-FFF2-40B4-BE49-F238E27FC236}">
              <a16:creationId xmlns:a16="http://schemas.microsoft.com/office/drawing/2014/main" xmlns="" id="{00000000-0008-0000-0200-000086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15" name="AutoShape 3" descr="image002">
          <a:extLst>
            <a:ext uri="{FF2B5EF4-FFF2-40B4-BE49-F238E27FC236}">
              <a16:creationId xmlns:a16="http://schemas.microsoft.com/office/drawing/2014/main" xmlns="" id="{00000000-0008-0000-0200-000087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16" name="AutoShape 4" descr="image002">
          <a:extLst>
            <a:ext uri="{FF2B5EF4-FFF2-40B4-BE49-F238E27FC236}">
              <a16:creationId xmlns:a16="http://schemas.microsoft.com/office/drawing/2014/main" xmlns="" id="{00000000-0008-0000-0200-000088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17" name="AutoShape 10" descr="image002">
          <a:extLst>
            <a:ext uri="{FF2B5EF4-FFF2-40B4-BE49-F238E27FC236}">
              <a16:creationId xmlns:a16="http://schemas.microsoft.com/office/drawing/2014/main" xmlns="" id="{00000000-0008-0000-0200-000089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18" name="AutoShape 1" descr="image002">
          <a:extLst>
            <a:ext uri="{FF2B5EF4-FFF2-40B4-BE49-F238E27FC236}">
              <a16:creationId xmlns:a16="http://schemas.microsoft.com/office/drawing/2014/main" xmlns="" id="{00000000-0008-0000-0200-00008A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19" name="AutoShape 2" descr="image002">
          <a:extLst>
            <a:ext uri="{FF2B5EF4-FFF2-40B4-BE49-F238E27FC236}">
              <a16:creationId xmlns:a16="http://schemas.microsoft.com/office/drawing/2014/main" xmlns="" id="{00000000-0008-0000-0200-00008B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20" name="AutoShape 3" descr="image002">
          <a:extLst>
            <a:ext uri="{FF2B5EF4-FFF2-40B4-BE49-F238E27FC236}">
              <a16:creationId xmlns:a16="http://schemas.microsoft.com/office/drawing/2014/main" xmlns="" id="{00000000-0008-0000-0200-00008C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21" name="AutoShape 4" descr="image002">
          <a:extLst>
            <a:ext uri="{FF2B5EF4-FFF2-40B4-BE49-F238E27FC236}">
              <a16:creationId xmlns:a16="http://schemas.microsoft.com/office/drawing/2014/main" xmlns="" id="{00000000-0008-0000-0200-00008D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22" name="AutoShape 10" descr="image002">
          <a:extLst>
            <a:ext uri="{FF2B5EF4-FFF2-40B4-BE49-F238E27FC236}">
              <a16:creationId xmlns:a16="http://schemas.microsoft.com/office/drawing/2014/main" xmlns="" id="{00000000-0008-0000-0200-00008E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66</xdr:row>
      <xdr:rowOff>0</xdr:rowOff>
    </xdr:from>
    <xdr:to>
      <xdr:col>1</xdr:col>
      <xdr:colOff>142875</xdr:colOff>
      <xdr:row>66</xdr:row>
      <xdr:rowOff>123825</xdr:rowOff>
    </xdr:to>
    <xdr:sp macro="" textlink="">
      <xdr:nvSpPr>
        <xdr:cNvPr id="987023" name="AutoShape 1" descr="image002">
          <a:extLst>
            <a:ext uri="{FF2B5EF4-FFF2-40B4-BE49-F238E27FC236}">
              <a16:creationId xmlns:a16="http://schemas.microsoft.com/office/drawing/2014/main" xmlns="" id="{00000000-0008-0000-0200-00008F0F0F00}"/>
            </a:ext>
          </a:extLst>
        </xdr:cNvPr>
        <xdr:cNvSpPr>
          <a:spLocks noChangeAspect="1" noChangeArrowheads="1"/>
        </xdr:cNvSpPr>
      </xdr:nvSpPr>
      <xdr:spPr bwMode="auto">
        <a:xfrm>
          <a:off x="485775" y="91059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66</xdr:row>
      <xdr:rowOff>0</xdr:rowOff>
    </xdr:from>
    <xdr:to>
      <xdr:col>1</xdr:col>
      <xdr:colOff>142875</xdr:colOff>
      <xdr:row>66</xdr:row>
      <xdr:rowOff>123825</xdr:rowOff>
    </xdr:to>
    <xdr:sp macro="" textlink="">
      <xdr:nvSpPr>
        <xdr:cNvPr id="987024" name="AutoShape 2" descr="image002">
          <a:extLst>
            <a:ext uri="{FF2B5EF4-FFF2-40B4-BE49-F238E27FC236}">
              <a16:creationId xmlns:a16="http://schemas.microsoft.com/office/drawing/2014/main" xmlns="" id="{00000000-0008-0000-0200-0000900F0F00}"/>
            </a:ext>
          </a:extLst>
        </xdr:cNvPr>
        <xdr:cNvSpPr>
          <a:spLocks noChangeAspect="1" noChangeArrowheads="1"/>
        </xdr:cNvSpPr>
      </xdr:nvSpPr>
      <xdr:spPr bwMode="auto">
        <a:xfrm>
          <a:off x="485775" y="91059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66</xdr:row>
      <xdr:rowOff>0</xdr:rowOff>
    </xdr:from>
    <xdr:to>
      <xdr:col>1</xdr:col>
      <xdr:colOff>142875</xdr:colOff>
      <xdr:row>66</xdr:row>
      <xdr:rowOff>123825</xdr:rowOff>
    </xdr:to>
    <xdr:sp macro="" textlink="">
      <xdr:nvSpPr>
        <xdr:cNvPr id="987025" name="AutoShape 3" descr="image002">
          <a:extLst>
            <a:ext uri="{FF2B5EF4-FFF2-40B4-BE49-F238E27FC236}">
              <a16:creationId xmlns:a16="http://schemas.microsoft.com/office/drawing/2014/main" xmlns="" id="{00000000-0008-0000-0200-0000910F0F00}"/>
            </a:ext>
          </a:extLst>
        </xdr:cNvPr>
        <xdr:cNvSpPr>
          <a:spLocks noChangeAspect="1" noChangeArrowheads="1"/>
        </xdr:cNvSpPr>
      </xdr:nvSpPr>
      <xdr:spPr bwMode="auto">
        <a:xfrm>
          <a:off x="485775" y="91059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66</xdr:row>
      <xdr:rowOff>0</xdr:rowOff>
    </xdr:from>
    <xdr:to>
      <xdr:col>1</xdr:col>
      <xdr:colOff>142875</xdr:colOff>
      <xdr:row>66</xdr:row>
      <xdr:rowOff>123825</xdr:rowOff>
    </xdr:to>
    <xdr:sp macro="" textlink="">
      <xdr:nvSpPr>
        <xdr:cNvPr id="987026" name="AutoShape 4" descr="image002">
          <a:extLst>
            <a:ext uri="{FF2B5EF4-FFF2-40B4-BE49-F238E27FC236}">
              <a16:creationId xmlns:a16="http://schemas.microsoft.com/office/drawing/2014/main" xmlns="" id="{00000000-0008-0000-0200-0000920F0F00}"/>
            </a:ext>
          </a:extLst>
        </xdr:cNvPr>
        <xdr:cNvSpPr>
          <a:spLocks noChangeAspect="1" noChangeArrowheads="1"/>
        </xdr:cNvSpPr>
      </xdr:nvSpPr>
      <xdr:spPr bwMode="auto">
        <a:xfrm>
          <a:off x="485775" y="91059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66</xdr:row>
      <xdr:rowOff>0</xdr:rowOff>
    </xdr:from>
    <xdr:to>
      <xdr:col>1</xdr:col>
      <xdr:colOff>142875</xdr:colOff>
      <xdr:row>66</xdr:row>
      <xdr:rowOff>123825</xdr:rowOff>
    </xdr:to>
    <xdr:sp macro="" textlink="">
      <xdr:nvSpPr>
        <xdr:cNvPr id="987027" name="AutoShape 10" descr="image002">
          <a:extLst>
            <a:ext uri="{FF2B5EF4-FFF2-40B4-BE49-F238E27FC236}">
              <a16:creationId xmlns:a16="http://schemas.microsoft.com/office/drawing/2014/main" xmlns="" id="{00000000-0008-0000-0200-0000930F0F00}"/>
            </a:ext>
          </a:extLst>
        </xdr:cNvPr>
        <xdr:cNvSpPr>
          <a:spLocks noChangeAspect="1" noChangeArrowheads="1"/>
        </xdr:cNvSpPr>
      </xdr:nvSpPr>
      <xdr:spPr bwMode="auto">
        <a:xfrm>
          <a:off x="485775" y="91059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28" name="AutoShape 1" descr="image002">
          <a:extLst>
            <a:ext uri="{FF2B5EF4-FFF2-40B4-BE49-F238E27FC236}">
              <a16:creationId xmlns:a16="http://schemas.microsoft.com/office/drawing/2014/main" xmlns="" id="{00000000-0008-0000-0200-000094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29" name="AutoShape 2" descr="image002">
          <a:extLst>
            <a:ext uri="{FF2B5EF4-FFF2-40B4-BE49-F238E27FC236}">
              <a16:creationId xmlns:a16="http://schemas.microsoft.com/office/drawing/2014/main" xmlns="" id="{00000000-0008-0000-0200-000095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30" name="AutoShape 3" descr="image002">
          <a:extLst>
            <a:ext uri="{FF2B5EF4-FFF2-40B4-BE49-F238E27FC236}">
              <a16:creationId xmlns:a16="http://schemas.microsoft.com/office/drawing/2014/main" xmlns="" id="{00000000-0008-0000-0200-000096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31" name="AutoShape 4" descr="image002">
          <a:extLst>
            <a:ext uri="{FF2B5EF4-FFF2-40B4-BE49-F238E27FC236}">
              <a16:creationId xmlns:a16="http://schemas.microsoft.com/office/drawing/2014/main" xmlns="" id="{00000000-0008-0000-0200-000097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32" name="AutoShape 10" descr="image002">
          <a:extLst>
            <a:ext uri="{FF2B5EF4-FFF2-40B4-BE49-F238E27FC236}">
              <a16:creationId xmlns:a16="http://schemas.microsoft.com/office/drawing/2014/main" xmlns="" id="{00000000-0008-0000-0200-000098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33" name="AutoShape 1" descr="image002">
          <a:extLst>
            <a:ext uri="{FF2B5EF4-FFF2-40B4-BE49-F238E27FC236}">
              <a16:creationId xmlns:a16="http://schemas.microsoft.com/office/drawing/2014/main" xmlns="" id="{00000000-0008-0000-0200-000099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34" name="AutoShape 2" descr="image002">
          <a:extLst>
            <a:ext uri="{FF2B5EF4-FFF2-40B4-BE49-F238E27FC236}">
              <a16:creationId xmlns:a16="http://schemas.microsoft.com/office/drawing/2014/main" xmlns="" id="{00000000-0008-0000-0200-00009A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35" name="AutoShape 3" descr="image002">
          <a:extLst>
            <a:ext uri="{FF2B5EF4-FFF2-40B4-BE49-F238E27FC236}">
              <a16:creationId xmlns:a16="http://schemas.microsoft.com/office/drawing/2014/main" xmlns="" id="{00000000-0008-0000-0200-00009B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36" name="AutoShape 4" descr="image002">
          <a:extLst>
            <a:ext uri="{FF2B5EF4-FFF2-40B4-BE49-F238E27FC236}">
              <a16:creationId xmlns:a16="http://schemas.microsoft.com/office/drawing/2014/main" xmlns="" id="{00000000-0008-0000-0200-00009C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37" name="AutoShape 10" descr="image002">
          <a:extLst>
            <a:ext uri="{FF2B5EF4-FFF2-40B4-BE49-F238E27FC236}">
              <a16:creationId xmlns:a16="http://schemas.microsoft.com/office/drawing/2014/main" xmlns="" id="{00000000-0008-0000-0200-00009D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38" name="AutoShape 1" descr="image002">
          <a:extLst>
            <a:ext uri="{FF2B5EF4-FFF2-40B4-BE49-F238E27FC236}">
              <a16:creationId xmlns:a16="http://schemas.microsoft.com/office/drawing/2014/main" xmlns="" id="{00000000-0008-0000-0200-00009E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39" name="AutoShape 2" descr="image002">
          <a:extLst>
            <a:ext uri="{FF2B5EF4-FFF2-40B4-BE49-F238E27FC236}">
              <a16:creationId xmlns:a16="http://schemas.microsoft.com/office/drawing/2014/main" xmlns="" id="{00000000-0008-0000-0200-00009F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40" name="AutoShape 3" descr="image002">
          <a:extLst>
            <a:ext uri="{FF2B5EF4-FFF2-40B4-BE49-F238E27FC236}">
              <a16:creationId xmlns:a16="http://schemas.microsoft.com/office/drawing/2014/main" xmlns="" id="{00000000-0008-0000-0200-0000A0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41" name="AutoShape 4" descr="image002">
          <a:extLst>
            <a:ext uri="{FF2B5EF4-FFF2-40B4-BE49-F238E27FC236}">
              <a16:creationId xmlns:a16="http://schemas.microsoft.com/office/drawing/2014/main" xmlns="" id="{00000000-0008-0000-0200-0000A1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42" name="AutoShape 10" descr="image002">
          <a:extLst>
            <a:ext uri="{FF2B5EF4-FFF2-40B4-BE49-F238E27FC236}">
              <a16:creationId xmlns:a16="http://schemas.microsoft.com/office/drawing/2014/main" xmlns="" id="{00000000-0008-0000-0200-0000A2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43" name="AutoShape 1" descr="image002">
          <a:extLst>
            <a:ext uri="{FF2B5EF4-FFF2-40B4-BE49-F238E27FC236}">
              <a16:creationId xmlns:a16="http://schemas.microsoft.com/office/drawing/2014/main" xmlns="" id="{00000000-0008-0000-0200-0000A3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44" name="AutoShape 2" descr="image002">
          <a:extLst>
            <a:ext uri="{FF2B5EF4-FFF2-40B4-BE49-F238E27FC236}">
              <a16:creationId xmlns:a16="http://schemas.microsoft.com/office/drawing/2014/main" xmlns="" id="{00000000-0008-0000-0200-0000A4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45" name="AutoShape 3" descr="image002">
          <a:extLst>
            <a:ext uri="{FF2B5EF4-FFF2-40B4-BE49-F238E27FC236}">
              <a16:creationId xmlns:a16="http://schemas.microsoft.com/office/drawing/2014/main" xmlns="" id="{00000000-0008-0000-0200-0000A5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46" name="AutoShape 4" descr="image002">
          <a:extLst>
            <a:ext uri="{FF2B5EF4-FFF2-40B4-BE49-F238E27FC236}">
              <a16:creationId xmlns:a16="http://schemas.microsoft.com/office/drawing/2014/main" xmlns="" id="{00000000-0008-0000-0200-0000A6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47" name="AutoShape 10" descr="image002">
          <a:extLst>
            <a:ext uri="{FF2B5EF4-FFF2-40B4-BE49-F238E27FC236}">
              <a16:creationId xmlns:a16="http://schemas.microsoft.com/office/drawing/2014/main" xmlns="" id="{00000000-0008-0000-0200-0000A7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48" name="AutoShape 1" descr="image002">
          <a:extLst>
            <a:ext uri="{FF2B5EF4-FFF2-40B4-BE49-F238E27FC236}">
              <a16:creationId xmlns:a16="http://schemas.microsoft.com/office/drawing/2014/main" xmlns="" id="{00000000-0008-0000-0200-0000A8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49" name="AutoShape 2" descr="image002">
          <a:extLst>
            <a:ext uri="{FF2B5EF4-FFF2-40B4-BE49-F238E27FC236}">
              <a16:creationId xmlns:a16="http://schemas.microsoft.com/office/drawing/2014/main" xmlns="" id="{00000000-0008-0000-0200-0000A9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50" name="AutoShape 3" descr="image002">
          <a:extLst>
            <a:ext uri="{FF2B5EF4-FFF2-40B4-BE49-F238E27FC236}">
              <a16:creationId xmlns:a16="http://schemas.microsoft.com/office/drawing/2014/main" xmlns="" id="{00000000-0008-0000-0200-0000AA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51" name="AutoShape 4" descr="image002">
          <a:extLst>
            <a:ext uri="{FF2B5EF4-FFF2-40B4-BE49-F238E27FC236}">
              <a16:creationId xmlns:a16="http://schemas.microsoft.com/office/drawing/2014/main" xmlns="" id="{00000000-0008-0000-0200-0000AB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52" name="AutoShape 10" descr="image002">
          <a:extLst>
            <a:ext uri="{FF2B5EF4-FFF2-40B4-BE49-F238E27FC236}">
              <a16:creationId xmlns:a16="http://schemas.microsoft.com/office/drawing/2014/main" xmlns="" id="{00000000-0008-0000-0200-0000AC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53" name="AutoShape 1" descr="image002">
          <a:extLst>
            <a:ext uri="{FF2B5EF4-FFF2-40B4-BE49-F238E27FC236}">
              <a16:creationId xmlns:a16="http://schemas.microsoft.com/office/drawing/2014/main" xmlns="" id="{00000000-0008-0000-0200-0000AD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54" name="AutoShape 2" descr="image002">
          <a:extLst>
            <a:ext uri="{FF2B5EF4-FFF2-40B4-BE49-F238E27FC236}">
              <a16:creationId xmlns:a16="http://schemas.microsoft.com/office/drawing/2014/main" xmlns="" id="{00000000-0008-0000-0200-0000AE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55" name="AutoShape 3" descr="image002">
          <a:extLst>
            <a:ext uri="{FF2B5EF4-FFF2-40B4-BE49-F238E27FC236}">
              <a16:creationId xmlns:a16="http://schemas.microsoft.com/office/drawing/2014/main" xmlns="" id="{00000000-0008-0000-0200-0000AF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56" name="AutoShape 4" descr="image002">
          <a:extLst>
            <a:ext uri="{FF2B5EF4-FFF2-40B4-BE49-F238E27FC236}">
              <a16:creationId xmlns:a16="http://schemas.microsoft.com/office/drawing/2014/main" xmlns="" id="{00000000-0008-0000-0200-0000B0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57" name="AutoShape 10" descr="image002">
          <a:extLst>
            <a:ext uri="{FF2B5EF4-FFF2-40B4-BE49-F238E27FC236}">
              <a16:creationId xmlns:a16="http://schemas.microsoft.com/office/drawing/2014/main" xmlns="" id="{00000000-0008-0000-0200-0000B1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58" name="AutoShape 1" descr="image002">
          <a:extLst>
            <a:ext uri="{FF2B5EF4-FFF2-40B4-BE49-F238E27FC236}">
              <a16:creationId xmlns:a16="http://schemas.microsoft.com/office/drawing/2014/main" xmlns="" id="{00000000-0008-0000-0200-0000B2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59" name="AutoShape 2" descr="image002">
          <a:extLst>
            <a:ext uri="{FF2B5EF4-FFF2-40B4-BE49-F238E27FC236}">
              <a16:creationId xmlns:a16="http://schemas.microsoft.com/office/drawing/2014/main" xmlns="" id="{00000000-0008-0000-0200-0000B3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60" name="AutoShape 3" descr="image002">
          <a:extLst>
            <a:ext uri="{FF2B5EF4-FFF2-40B4-BE49-F238E27FC236}">
              <a16:creationId xmlns:a16="http://schemas.microsoft.com/office/drawing/2014/main" xmlns="" id="{00000000-0008-0000-0200-0000B4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61" name="AutoShape 4" descr="image002">
          <a:extLst>
            <a:ext uri="{FF2B5EF4-FFF2-40B4-BE49-F238E27FC236}">
              <a16:creationId xmlns:a16="http://schemas.microsoft.com/office/drawing/2014/main" xmlns="" id="{00000000-0008-0000-0200-0000B5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62" name="AutoShape 10" descr="image002">
          <a:extLst>
            <a:ext uri="{FF2B5EF4-FFF2-40B4-BE49-F238E27FC236}">
              <a16:creationId xmlns:a16="http://schemas.microsoft.com/office/drawing/2014/main" xmlns="" id="{00000000-0008-0000-0200-0000B6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63" name="AutoShape 1" descr="image002">
          <a:extLst>
            <a:ext uri="{FF2B5EF4-FFF2-40B4-BE49-F238E27FC236}">
              <a16:creationId xmlns:a16="http://schemas.microsoft.com/office/drawing/2014/main" xmlns="" id="{00000000-0008-0000-0200-0000B7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64" name="AutoShape 2" descr="image002">
          <a:extLst>
            <a:ext uri="{FF2B5EF4-FFF2-40B4-BE49-F238E27FC236}">
              <a16:creationId xmlns:a16="http://schemas.microsoft.com/office/drawing/2014/main" xmlns="" id="{00000000-0008-0000-0200-0000B8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65" name="AutoShape 3" descr="image002">
          <a:extLst>
            <a:ext uri="{FF2B5EF4-FFF2-40B4-BE49-F238E27FC236}">
              <a16:creationId xmlns:a16="http://schemas.microsoft.com/office/drawing/2014/main" xmlns="" id="{00000000-0008-0000-0200-0000B9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66" name="AutoShape 4" descr="image002">
          <a:extLst>
            <a:ext uri="{FF2B5EF4-FFF2-40B4-BE49-F238E27FC236}">
              <a16:creationId xmlns:a16="http://schemas.microsoft.com/office/drawing/2014/main" xmlns="" id="{00000000-0008-0000-0200-0000BA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67" name="AutoShape 10" descr="image002">
          <a:extLst>
            <a:ext uri="{FF2B5EF4-FFF2-40B4-BE49-F238E27FC236}">
              <a16:creationId xmlns:a16="http://schemas.microsoft.com/office/drawing/2014/main" xmlns="" id="{00000000-0008-0000-0200-0000BB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68" name="AutoShape 1" descr="image002">
          <a:extLst>
            <a:ext uri="{FF2B5EF4-FFF2-40B4-BE49-F238E27FC236}">
              <a16:creationId xmlns:a16="http://schemas.microsoft.com/office/drawing/2014/main" xmlns="" id="{00000000-0008-0000-0200-0000BC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69" name="AutoShape 2" descr="image002">
          <a:extLst>
            <a:ext uri="{FF2B5EF4-FFF2-40B4-BE49-F238E27FC236}">
              <a16:creationId xmlns:a16="http://schemas.microsoft.com/office/drawing/2014/main" xmlns="" id="{00000000-0008-0000-0200-0000BD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70" name="AutoShape 3" descr="image002">
          <a:extLst>
            <a:ext uri="{FF2B5EF4-FFF2-40B4-BE49-F238E27FC236}">
              <a16:creationId xmlns:a16="http://schemas.microsoft.com/office/drawing/2014/main" xmlns="" id="{00000000-0008-0000-0200-0000BE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71" name="AutoShape 4" descr="image002">
          <a:extLst>
            <a:ext uri="{FF2B5EF4-FFF2-40B4-BE49-F238E27FC236}">
              <a16:creationId xmlns:a16="http://schemas.microsoft.com/office/drawing/2014/main" xmlns="" id="{00000000-0008-0000-0200-0000BF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72" name="AutoShape 10" descr="image002">
          <a:extLst>
            <a:ext uri="{FF2B5EF4-FFF2-40B4-BE49-F238E27FC236}">
              <a16:creationId xmlns:a16="http://schemas.microsoft.com/office/drawing/2014/main" xmlns="" id="{00000000-0008-0000-0200-0000C0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73" name="AutoShape 1" descr="image002">
          <a:extLst>
            <a:ext uri="{FF2B5EF4-FFF2-40B4-BE49-F238E27FC236}">
              <a16:creationId xmlns:a16="http://schemas.microsoft.com/office/drawing/2014/main" xmlns="" id="{00000000-0008-0000-0200-0000C1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74" name="AutoShape 2" descr="image002">
          <a:extLst>
            <a:ext uri="{FF2B5EF4-FFF2-40B4-BE49-F238E27FC236}">
              <a16:creationId xmlns:a16="http://schemas.microsoft.com/office/drawing/2014/main" xmlns="" id="{00000000-0008-0000-0200-0000C2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75" name="AutoShape 3" descr="image002">
          <a:extLst>
            <a:ext uri="{FF2B5EF4-FFF2-40B4-BE49-F238E27FC236}">
              <a16:creationId xmlns:a16="http://schemas.microsoft.com/office/drawing/2014/main" xmlns="" id="{00000000-0008-0000-0200-0000C3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76" name="AutoShape 4" descr="image002">
          <a:extLst>
            <a:ext uri="{FF2B5EF4-FFF2-40B4-BE49-F238E27FC236}">
              <a16:creationId xmlns:a16="http://schemas.microsoft.com/office/drawing/2014/main" xmlns="" id="{00000000-0008-0000-0200-0000C4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77" name="AutoShape 10" descr="image002">
          <a:extLst>
            <a:ext uri="{FF2B5EF4-FFF2-40B4-BE49-F238E27FC236}">
              <a16:creationId xmlns:a16="http://schemas.microsoft.com/office/drawing/2014/main" xmlns="" id="{00000000-0008-0000-0200-0000C5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78" name="AutoShape 1" descr="image002">
          <a:extLst>
            <a:ext uri="{FF2B5EF4-FFF2-40B4-BE49-F238E27FC236}">
              <a16:creationId xmlns:a16="http://schemas.microsoft.com/office/drawing/2014/main" xmlns="" id="{00000000-0008-0000-0200-0000C6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79" name="AutoShape 2" descr="image002">
          <a:extLst>
            <a:ext uri="{FF2B5EF4-FFF2-40B4-BE49-F238E27FC236}">
              <a16:creationId xmlns:a16="http://schemas.microsoft.com/office/drawing/2014/main" xmlns="" id="{00000000-0008-0000-0200-0000C7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80" name="AutoShape 3" descr="image002">
          <a:extLst>
            <a:ext uri="{FF2B5EF4-FFF2-40B4-BE49-F238E27FC236}">
              <a16:creationId xmlns:a16="http://schemas.microsoft.com/office/drawing/2014/main" xmlns="" id="{00000000-0008-0000-0200-0000C8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81" name="AutoShape 4" descr="image002">
          <a:extLst>
            <a:ext uri="{FF2B5EF4-FFF2-40B4-BE49-F238E27FC236}">
              <a16:creationId xmlns:a16="http://schemas.microsoft.com/office/drawing/2014/main" xmlns="" id="{00000000-0008-0000-0200-0000C9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82" name="AutoShape 10" descr="image002">
          <a:extLst>
            <a:ext uri="{FF2B5EF4-FFF2-40B4-BE49-F238E27FC236}">
              <a16:creationId xmlns:a16="http://schemas.microsoft.com/office/drawing/2014/main" xmlns="" id="{00000000-0008-0000-0200-0000CA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73</xdr:row>
      <xdr:rowOff>0</xdr:rowOff>
    </xdr:from>
    <xdr:to>
      <xdr:col>1</xdr:col>
      <xdr:colOff>142875</xdr:colOff>
      <xdr:row>73</xdr:row>
      <xdr:rowOff>123825</xdr:rowOff>
    </xdr:to>
    <xdr:sp macro="" textlink="">
      <xdr:nvSpPr>
        <xdr:cNvPr id="987083" name="AutoShape 1" descr="image002">
          <a:extLst>
            <a:ext uri="{FF2B5EF4-FFF2-40B4-BE49-F238E27FC236}">
              <a16:creationId xmlns:a16="http://schemas.microsoft.com/office/drawing/2014/main" xmlns="" id="{00000000-0008-0000-0200-0000CB0F0F00}"/>
            </a:ext>
          </a:extLst>
        </xdr:cNvPr>
        <xdr:cNvSpPr>
          <a:spLocks noChangeAspect="1" noChangeArrowheads="1"/>
        </xdr:cNvSpPr>
      </xdr:nvSpPr>
      <xdr:spPr bwMode="auto">
        <a:xfrm>
          <a:off x="485775" y="10239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73</xdr:row>
      <xdr:rowOff>0</xdr:rowOff>
    </xdr:from>
    <xdr:to>
      <xdr:col>1</xdr:col>
      <xdr:colOff>142875</xdr:colOff>
      <xdr:row>73</xdr:row>
      <xdr:rowOff>123825</xdr:rowOff>
    </xdr:to>
    <xdr:sp macro="" textlink="">
      <xdr:nvSpPr>
        <xdr:cNvPr id="987084" name="AutoShape 2" descr="image002">
          <a:extLst>
            <a:ext uri="{FF2B5EF4-FFF2-40B4-BE49-F238E27FC236}">
              <a16:creationId xmlns:a16="http://schemas.microsoft.com/office/drawing/2014/main" xmlns="" id="{00000000-0008-0000-0200-0000CC0F0F00}"/>
            </a:ext>
          </a:extLst>
        </xdr:cNvPr>
        <xdr:cNvSpPr>
          <a:spLocks noChangeAspect="1" noChangeArrowheads="1"/>
        </xdr:cNvSpPr>
      </xdr:nvSpPr>
      <xdr:spPr bwMode="auto">
        <a:xfrm>
          <a:off x="485775" y="10239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73</xdr:row>
      <xdr:rowOff>0</xdr:rowOff>
    </xdr:from>
    <xdr:to>
      <xdr:col>1</xdr:col>
      <xdr:colOff>142875</xdr:colOff>
      <xdr:row>73</xdr:row>
      <xdr:rowOff>123825</xdr:rowOff>
    </xdr:to>
    <xdr:sp macro="" textlink="">
      <xdr:nvSpPr>
        <xdr:cNvPr id="987085" name="AutoShape 3" descr="image002">
          <a:extLst>
            <a:ext uri="{FF2B5EF4-FFF2-40B4-BE49-F238E27FC236}">
              <a16:creationId xmlns:a16="http://schemas.microsoft.com/office/drawing/2014/main" xmlns="" id="{00000000-0008-0000-0200-0000CD0F0F00}"/>
            </a:ext>
          </a:extLst>
        </xdr:cNvPr>
        <xdr:cNvSpPr>
          <a:spLocks noChangeAspect="1" noChangeArrowheads="1"/>
        </xdr:cNvSpPr>
      </xdr:nvSpPr>
      <xdr:spPr bwMode="auto">
        <a:xfrm>
          <a:off x="485775" y="10239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73</xdr:row>
      <xdr:rowOff>0</xdr:rowOff>
    </xdr:from>
    <xdr:to>
      <xdr:col>1</xdr:col>
      <xdr:colOff>142875</xdr:colOff>
      <xdr:row>73</xdr:row>
      <xdr:rowOff>123825</xdr:rowOff>
    </xdr:to>
    <xdr:sp macro="" textlink="">
      <xdr:nvSpPr>
        <xdr:cNvPr id="987086" name="AutoShape 4" descr="image002">
          <a:extLst>
            <a:ext uri="{FF2B5EF4-FFF2-40B4-BE49-F238E27FC236}">
              <a16:creationId xmlns:a16="http://schemas.microsoft.com/office/drawing/2014/main" xmlns="" id="{00000000-0008-0000-0200-0000CE0F0F00}"/>
            </a:ext>
          </a:extLst>
        </xdr:cNvPr>
        <xdr:cNvSpPr>
          <a:spLocks noChangeAspect="1" noChangeArrowheads="1"/>
        </xdr:cNvSpPr>
      </xdr:nvSpPr>
      <xdr:spPr bwMode="auto">
        <a:xfrm>
          <a:off x="485775" y="10239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73</xdr:row>
      <xdr:rowOff>0</xdr:rowOff>
    </xdr:from>
    <xdr:to>
      <xdr:col>1</xdr:col>
      <xdr:colOff>142875</xdr:colOff>
      <xdr:row>73</xdr:row>
      <xdr:rowOff>123825</xdr:rowOff>
    </xdr:to>
    <xdr:sp macro="" textlink="">
      <xdr:nvSpPr>
        <xdr:cNvPr id="987087" name="AutoShape 10" descr="image002">
          <a:extLst>
            <a:ext uri="{FF2B5EF4-FFF2-40B4-BE49-F238E27FC236}">
              <a16:creationId xmlns:a16="http://schemas.microsoft.com/office/drawing/2014/main" xmlns="" id="{00000000-0008-0000-0200-0000CF0F0F00}"/>
            </a:ext>
          </a:extLst>
        </xdr:cNvPr>
        <xdr:cNvSpPr>
          <a:spLocks noChangeAspect="1" noChangeArrowheads="1"/>
        </xdr:cNvSpPr>
      </xdr:nvSpPr>
      <xdr:spPr bwMode="auto">
        <a:xfrm>
          <a:off x="485775" y="10239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88" name="AutoShape 1" descr="image002">
          <a:extLst>
            <a:ext uri="{FF2B5EF4-FFF2-40B4-BE49-F238E27FC236}">
              <a16:creationId xmlns:a16="http://schemas.microsoft.com/office/drawing/2014/main" xmlns="" id="{00000000-0008-0000-0200-0000D0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89" name="AutoShape 2" descr="image002">
          <a:extLst>
            <a:ext uri="{FF2B5EF4-FFF2-40B4-BE49-F238E27FC236}">
              <a16:creationId xmlns:a16="http://schemas.microsoft.com/office/drawing/2014/main" xmlns="" id="{00000000-0008-0000-0200-0000D1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90" name="AutoShape 3" descr="image002">
          <a:extLst>
            <a:ext uri="{FF2B5EF4-FFF2-40B4-BE49-F238E27FC236}">
              <a16:creationId xmlns:a16="http://schemas.microsoft.com/office/drawing/2014/main" xmlns="" id="{00000000-0008-0000-0200-0000D2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91" name="AutoShape 4" descr="image002">
          <a:extLst>
            <a:ext uri="{FF2B5EF4-FFF2-40B4-BE49-F238E27FC236}">
              <a16:creationId xmlns:a16="http://schemas.microsoft.com/office/drawing/2014/main" xmlns="" id="{00000000-0008-0000-0200-0000D3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92" name="AutoShape 10" descr="image002">
          <a:extLst>
            <a:ext uri="{FF2B5EF4-FFF2-40B4-BE49-F238E27FC236}">
              <a16:creationId xmlns:a16="http://schemas.microsoft.com/office/drawing/2014/main" xmlns="" id="{00000000-0008-0000-0200-0000D4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093" name="AutoShape 1" descr="image002">
          <a:extLst>
            <a:ext uri="{FF2B5EF4-FFF2-40B4-BE49-F238E27FC236}">
              <a16:creationId xmlns:a16="http://schemas.microsoft.com/office/drawing/2014/main" xmlns="" id="{00000000-0008-0000-0200-0000D5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094" name="AutoShape 2" descr="image002">
          <a:extLst>
            <a:ext uri="{FF2B5EF4-FFF2-40B4-BE49-F238E27FC236}">
              <a16:creationId xmlns:a16="http://schemas.microsoft.com/office/drawing/2014/main" xmlns="" id="{00000000-0008-0000-0200-0000D6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095" name="AutoShape 3" descr="image002">
          <a:extLst>
            <a:ext uri="{FF2B5EF4-FFF2-40B4-BE49-F238E27FC236}">
              <a16:creationId xmlns:a16="http://schemas.microsoft.com/office/drawing/2014/main" xmlns="" id="{00000000-0008-0000-0200-0000D7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096" name="AutoShape 4" descr="image002">
          <a:extLst>
            <a:ext uri="{FF2B5EF4-FFF2-40B4-BE49-F238E27FC236}">
              <a16:creationId xmlns:a16="http://schemas.microsoft.com/office/drawing/2014/main" xmlns="" id="{00000000-0008-0000-0200-0000D8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097" name="AutoShape 10" descr="image002">
          <a:extLst>
            <a:ext uri="{FF2B5EF4-FFF2-40B4-BE49-F238E27FC236}">
              <a16:creationId xmlns:a16="http://schemas.microsoft.com/office/drawing/2014/main" xmlns="" id="{00000000-0008-0000-0200-0000D9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098" name="AutoShape 1" descr="image002">
          <a:extLst>
            <a:ext uri="{FF2B5EF4-FFF2-40B4-BE49-F238E27FC236}">
              <a16:creationId xmlns:a16="http://schemas.microsoft.com/office/drawing/2014/main" xmlns="" id="{00000000-0008-0000-0200-0000DA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099" name="AutoShape 2" descr="image002">
          <a:extLst>
            <a:ext uri="{FF2B5EF4-FFF2-40B4-BE49-F238E27FC236}">
              <a16:creationId xmlns:a16="http://schemas.microsoft.com/office/drawing/2014/main" xmlns="" id="{00000000-0008-0000-0200-0000DB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00" name="AutoShape 3" descr="image002">
          <a:extLst>
            <a:ext uri="{FF2B5EF4-FFF2-40B4-BE49-F238E27FC236}">
              <a16:creationId xmlns:a16="http://schemas.microsoft.com/office/drawing/2014/main" xmlns="" id="{00000000-0008-0000-0200-0000DC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01" name="AutoShape 4" descr="image002">
          <a:extLst>
            <a:ext uri="{FF2B5EF4-FFF2-40B4-BE49-F238E27FC236}">
              <a16:creationId xmlns:a16="http://schemas.microsoft.com/office/drawing/2014/main" xmlns="" id="{00000000-0008-0000-0200-0000DD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02" name="AutoShape 10" descr="image002">
          <a:extLst>
            <a:ext uri="{FF2B5EF4-FFF2-40B4-BE49-F238E27FC236}">
              <a16:creationId xmlns:a16="http://schemas.microsoft.com/office/drawing/2014/main" xmlns="" id="{00000000-0008-0000-0200-0000DE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03" name="AutoShape 1" descr="image002">
          <a:extLst>
            <a:ext uri="{FF2B5EF4-FFF2-40B4-BE49-F238E27FC236}">
              <a16:creationId xmlns:a16="http://schemas.microsoft.com/office/drawing/2014/main" xmlns="" id="{00000000-0008-0000-0200-0000DF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04" name="AutoShape 2" descr="image002">
          <a:extLst>
            <a:ext uri="{FF2B5EF4-FFF2-40B4-BE49-F238E27FC236}">
              <a16:creationId xmlns:a16="http://schemas.microsoft.com/office/drawing/2014/main" xmlns="" id="{00000000-0008-0000-0200-0000E0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05" name="AutoShape 3" descr="image002">
          <a:extLst>
            <a:ext uri="{FF2B5EF4-FFF2-40B4-BE49-F238E27FC236}">
              <a16:creationId xmlns:a16="http://schemas.microsoft.com/office/drawing/2014/main" xmlns="" id="{00000000-0008-0000-0200-0000E1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06" name="AutoShape 4" descr="image002">
          <a:extLst>
            <a:ext uri="{FF2B5EF4-FFF2-40B4-BE49-F238E27FC236}">
              <a16:creationId xmlns:a16="http://schemas.microsoft.com/office/drawing/2014/main" xmlns="" id="{00000000-0008-0000-0200-0000E2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07" name="AutoShape 10" descr="image002">
          <a:extLst>
            <a:ext uri="{FF2B5EF4-FFF2-40B4-BE49-F238E27FC236}">
              <a16:creationId xmlns:a16="http://schemas.microsoft.com/office/drawing/2014/main" xmlns="" id="{00000000-0008-0000-0200-0000E3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08" name="AutoShape 1" descr="image002">
          <a:extLst>
            <a:ext uri="{FF2B5EF4-FFF2-40B4-BE49-F238E27FC236}">
              <a16:creationId xmlns:a16="http://schemas.microsoft.com/office/drawing/2014/main" xmlns="" id="{00000000-0008-0000-0200-0000E4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09" name="AutoShape 2" descr="image002">
          <a:extLst>
            <a:ext uri="{FF2B5EF4-FFF2-40B4-BE49-F238E27FC236}">
              <a16:creationId xmlns:a16="http://schemas.microsoft.com/office/drawing/2014/main" xmlns="" id="{00000000-0008-0000-0200-0000E5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10" name="AutoShape 3" descr="image002">
          <a:extLst>
            <a:ext uri="{FF2B5EF4-FFF2-40B4-BE49-F238E27FC236}">
              <a16:creationId xmlns:a16="http://schemas.microsoft.com/office/drawing/2014/main" xmlns="" id="{00000000-0008-0000-0200-0000E6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11" name="AutoShape 4" descr="image002">
          <a:extLst>
            <a:ext uri="{FF2B5EF4-FFF2-40B4-BE49-F238E27FC236}">
              <a16:creationId xmlns:a16="http://schemas.microsoft.com/office/drawing/2014/main" xmlns="" id="{00000000-0008-0000-0200-0000E7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12" name="AutoShape 10" descr="image002">
          <a:extLst>
            <a:ext uri="{FF2B5EF4-FFF2-40B4-BE49-F238E27FC236}">
              <a16:creationId xmlns:a16="http://schemas.microsoft.com/office/drawing/2014/main" xmlns="" id="{00000000-0008-0000-0200-0000E8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7113" name="AutoShape 1" descr="image002">
          <a:extLst>
            <a:ext uri="{FF2B5EF4-FFF2-40B4-BE49-F238E27FC236}">
              <a16:creationId xmlns:a16="http://schemas.microsoft.com/office/drawing/2014/main" xmlns="" id="{00000000-0008-0000-0200-0000E90F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7114" name="AutoShape 2" descr="image002">
          <a:extLst>
            <a:ext uri="{FF2B5EF4-FFF2-40B4-BE49-F238E27FC236}">
              <a16:creationId xmlns:a16="http://schemas.microsoft.com/office/drawing/2014/main" xmlns="" id="{00000000-0008-0000-0200-0000EA0F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7115" name="AutoShape 3" descr="image002">
          <a:extLst>
            <a:ext uri="{FF2B5EF4-FFF2-40B4-BE49-F238E27FC236}">
              <a16:creationId xmlns:a16="http://schemas.microsoft.com/office/drawing/2014/main" xmlns="" id="{00000000-0008-0000-0200-0000EB0F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7116" name="AutoShape 4" descr="image002">
          <a:extLst>
            <a:ext uri="{FF2B5EF4-FFF2-40B4-BE49-F238E27FC236}">
              <a16:creationId xmlns:a16="http://schemas.microsoft.com/office/drawing/2014/main" xmlns="" id="{00000000-0008-0000-0200-0000EC0F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7117" name="AutoShape 10" descr="image002">
          <a:extLst>
            <a:ext uri="{FF2B5EF4-FFF2-40B4-BE49-F238E27FC236}">
              <a16:creationId xmlns:a16="http://schemas.microsoft.com/office/drawing/2014/main" xmlns="" id="{00000000-0008-0000-0200-0000ED0F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7118" name="AutoShape 1" descr="image002">
          <a:extLst>
            <a:ext uri="{FF2B5EF4-FFF2-40B4-BE49-F238E27FC236}">
              <a16:creationId xmlns:a16="http://schemas.microsoft.com/office/drawing/2014/main" xmlns="" id="{00000000-0008-0000-0200-0000EE0F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7119" name="AutoShape 2" descr="image002">
          <a:extLst>
            <a:ext uri="{FF2B5EF4-FFF2-40B4-BE49-F238E27FC236}">
              <a16:creationId xmlns:a16="http://schemas.microsoft.com/office/drawing/2014/main" xmlns="" id="{00000000-0008-0000-0200-0000EF0F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7120" name="AutoShape 3" descr="image002">
          <a:extLst>
            <a:ext uri="{FF2B5EF4-FFF2-40B4-BE49-F238E27FC236}">
              <a16:creationId xmlns:a16="http://schemas.microsoft.com/office/drawing/2014/main" xmlns="" id="{00000000-0008-0000-0200-0000F00F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7121" name="AutoShape 4" descr="image002">
          <a:extLst>
            <a:ext uri="{FF2B5EF4-FFF2-40B4-BE49-F238E27FC236}">
              <a16:creationId xmlns:a16="http://schemas.microsoft.com/office/drawing/2014/main" xmlns="" id="{00000000-0008-0000-0200-0000F10F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7122" name="AutoShape 10" descr="image002">
          <a:extLst>
            <a:ext uri="{FF2B5EF4-FFF2-40B4-BE49-F238E27FC236}">
              <a16:creationId xmlns:a16="http://schemas.microsoft.com/office/drawing/2014/main" xmlns="" id="{00000000-0008-0000-0200-0000F20F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7123" name="AutoShape 1" descr="image002">
          <a:extLst>
            <a:ext uri="{FF2B5EF4-FFF2-40B4-BE49-F238E27FC236}">
              <a16:creationId xmlns:a16="http://schemas.microsoft.com/office/drawing/2014/main" xmlns="" id="{00000000-0008-0000-0200-0000F30F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7124" name="AutoShape 2" descr="image002">
          <a:extLst>
            <a:ext uri="{FF2B5EF4-FFF2-40B4-BE49-F238E27FC236}">
              <a16:creationId xmlns:a16="http://schemas.microsoft.com/office/drawing/2014/main" xmlns="" id="{00000000-0008-0000-0200-0000F40F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7125" name="AutoShape 3" descr="image002">
          <a:extLst>
            <a:ext uri="{FF2B5EF4-FFF2-40B4-BE49-F238E27FC236}">
              <a16:creationId xmlns:a16="http://schemas.microsoft.com/office/drawing/2014/main" xmlns="" id="{00000000-0008-0000-0200-0000F50F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7126" name="AutoShape 4" descr="image002">
          <a:extLst>
            <a:ext uri="{FF2B5EF4-FFF2-40B4-BE49-F238E27FC236}">
              <a16:creationId xmlns:a16="http://schemas.microsoft.com/office/drawing/2014/main" xmlns="" id="{00000000-0008-0000-0200-0000F60F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7127" name="AutoShape 10" descr="image002">
          <a:extLst>
            <a:ext uri="{FF2B5EF4-FFF2-40B4-BE49-F238E27FC236}">
              <a16:creationId xmlns:a16="http://schemas.microsoft.com/office/drawing/2014/main" xmlns="" id="{00000000-0008-0000-0200-0000F70F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28" name="AutoShape 1" descr="image002">
          <a:extLst>
            <a:ext uri="{FF2B5EF4-FFF2-40B4-BE49-F238E27FC236}">
              <a16:creationId xmlns:a16="http://schemas.microsoft.com/office/drawing/2014/main" xmlns="" id="{00000000-0008-0000-0200-0000F8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29" name="AutoShape 2" descr="image002">
          <a:extLst>
            <a:ext uri="{FF2B5EF4-FFF2-40B4-BE49-F238E27FC236}">
              <a16:creationId xmlns:a16="http://schemas.microsoft.com/office/drawing/2014/main" xmlns="" id="{00000000-0008-0000-0200-0000F9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30" name="AutoShape 3" descr="image002">
          <a:extLst>
            <a:ext uri="{FF2B5EF4-FFF2-40B4-BE49-F238E27FC236}">
              <a16:creationId xmlns:a16="http://schemas.microsoft.com/office/drawing/2014/main" xmlns="" id="{00000000-0008-0000-0200-0000FA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31" name="AutoShape 4" descr="image002">
          <a:extLst>
            <a:ext uri="{FF2B5EF4-FFF2-40B4-BE49-F238E27FC236}">
              <a16:creationId xmlns:a16="http://schemas.microsoft.com/office/drawing/2014/main" xmlns="" id="{00000000-0008-0000-0200-0000FB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32" name="AutoShape 10" descr="image002">
          <a:extLst>
            <a:ext uri="{FF2B5EF4-FFF2-40B4-BE49-F238E27FC236}">
              <a16:creationId xmlns:a16="http://schemas.microsoft.com/office/drawing/2014/main" xmlns="" id="{00000000-0008-0000-0200-0000FC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33" name="AutoShape 1" descr="image002">
          <a:extLst>
            <a:ext uri="{FF2B5EF4-FFF2-40B4-BE49-F238E27FC236}">
              <a16:creationId xmlns:a16="http://schemas.microsoft.com/office/drawing/2014/main" xmlns="" id="{00000000-0008-0000-0200-0000FD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34" name="AutoShape 2" descr="image002">
          <a:extLst>
            <a:ext uri="{FF2B5EF4-FFF2-40B4-BE49-F238E27FC236}">
              <a16:creationId xmlns:a16="http://schemas.microsoft.com/office/drawing/2014/main" xmlns="" id="{00000000-0008-0000-0200-0000FE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35" name="AutoShape 3" descr="image002">
          <a:extLst>
            <a:ext uri="{FF2B5EF4-FFF2-40B4-BE49-F238E27FC236}">
              <a16:creationId xmlns:a16="http://schemas.microsoft.com/office/drawing/2014/main" xmlns="" id="{00000000-0008-0000-0200-0000FF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36" name="AutoShape 4" descr="image002">
          <a:extLst>
            <a:ext uri="{FF2B5EF4-FFF2-40B4-BE49-F238E27FC236}">
              <a16:creationId xmlns:a16="http://schemas.microsoft.com/office/drawing/2014/main" xmlns="" id="{00000000-0008-0000-0200-00000010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37" name="AutoShape 10" descr="image002">
          <a:extLst>
            <a:ext uri="{FF2B5EF4-FFF2-40B4-BE49-F238E27FC236}">
              <a16:creationId xmlns:a16="http://schemas.microsoft.com/office/drawing/2014/main" xmlns="" id="{00000000-0008-0000-0200-00000110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38" name="AutoShape 1" descr="image002">
          <a:extLst>
            <a:ext uri="{FF2B5EF4-FFF2-40B4-BE49-F238E27FC236}">
              <a16:creationId xmlns:a16="http://schemas.microsoft.com/office/drawing/2014/main" xmlns="" id="{00000000-0008-0000-0200-00000210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39" name="AutoShape 2" descr="image002">
          <a:extLst>
            <a:ext uri="{FF2B5EF4-FFF2-40B4-BE49-F238E27FC236}">
              <a16:creationId xmlns:a16="http://schemas.microsoft.com/office/drawing/2014/main" xmlns="" id="{00000000-0008-0000-0200-00000310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40" name="AutoShape 3" descr="image002">
          <a:extLst>
            <a:ext uri="{FF2B5EF4-FFF2-40B4-BE49-F238E27FC236}">
              <a16:creationId xmlns:a16="http://schemas.microsoft.com/office/drawing/2014/main" xmlns="" id="{00000000-0008-0000-0200-00000410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41" name="AutoShape 4" descr="image002">
          <a:extLst>
            <a:ext uri="{FF2B5EF4-FFF2-40B4-BE49-F238E27FC236}">
              <a16:creationId xmlns:a16="http://schemas.microsoft.com/office/drawing/2014/main" xmlns="" id="{00000000-0008-0000-0200-00000510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42" name="AutoShape 10" descr="image002">
          <a:extLst>
            <a:ext uri="{FF2B5EF4-FFF2-40B4-BE49-F238E27FC236}">
              <a16:creationId xmlns:a16="http://schemas.microsoft.com/office/drawing/2014/main" xmlns="" id="{00000000-0008-0000-0200-00000610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7938</xdr:colOff>
      <xdr:row>102</xdr:row>
      <xdr:rowOff>127000</xdr:rowOff>
    </xdr:from>
    <xdr:to>
      <xdr:col>1</xdr:col>
      <xdr:colOff>150813</xdr:colOff>
      <xdr:row>103</xdr:row>
      <xdr:rowOff>44450</xdr:rowOff>
    </xdr:to>
    <xdr:sp macro="" textlink="">
      <xdr:nvSpPr>
        <xdr:cNvPr id="987143" name="AutoShape 1" descr="image002">
          <a:extLst>
            <a:ext uri="{FF2B5EF4-FFF2-40B4-BE49-F238E27FC236}">
              <a16:creationId xmlns:a16="http://schemas.microsoft.com/office/drawing/2014/main" xmlns="" id="{00000000-0008-0000-0200-000007100F00}"/>
            </a:ext>
          </a:extLst>
        </xdr:cNvPr>
        <xdr:cNvSpPr>
          <a:spLocks noChangeAspect="1" noChangeArrowheads="1"/>
        </xdr:cNvSpPr>
      </xdr:nvSpPr>
      <xdr:spPr bwMode="auto">
        <a:xfrm>
          <a:off x="198438" y="20018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102</xdr:row>
      <xdr:rowOff>0</xdr:rowOff>
    </xdr:from>
    <xdr:to>
      <xdr:col>1</xdr:col>
      <xdr:colOff>142875</xdr:colOff>
      <xdr:row>102</xdr:row>
      <xdr:rowOff>123825</xdr:rowOff>
    </xdr:to>
    <xdr:sp macro="" textlink="">
      <xdr:nvSpPr>
        <xdr:cNvPr id="987144" name="AutoShape 2" descr="image002">
          <a:extLst>
            <a:ext uri="{FF2B5EF4-FFF2-40B4-BE49-F238E27FC236}">
              <a16:creationId xmlns:a16="http://schemas.microsoft.com/office/drawing/2014/main" xmlns="" id="{00000000-0008-0000-0200-000008100F00}"/>
            </a:ext>
          </a:extLst>
        </xdr:cNvPr>
        <xdr:cNvSpPr>
          <a:spLocks noChangeAspect="1" noChangeArrowheads="1"/>
        </xdr:cNvSpPr>
      </xdr:nvSpPr>
      <xdr:spPr bwMode="auto">
        <a:xfrm>
          <a:off x="485775" y="15059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102</xdr:row>
      <xdr:rowOff>0</xdr:rowOff>
    </xdr:from>
    <xdr:to>
      <xdr:col>1</xdr:col>
      <xdr:colOff>142875</xdr:colOff>
      <xdr:row>102</xdr:row>
      <xdr:rowOff>123825</xdr:rowOff>
    </xdr:to>
    <xdr:sp macro="" textlink="">
      <xdr:nvSpPr>
        <xdr:cNvPr id="987145" name="AutoShape 3" descr="image002">
          <a:extLst>
            <a:ext uri="{FF2B5EF4-FFF2-40B4-BE49-F238E27FC236}">
              <a16:creationId xmlns:a16="http://schemas.microsoft.com/office/drawing/2014/main" xmlns="" id="{00000000-0008-0000-0200-000009100F00}"/>
            </a:ext>
          </a:extLst>
        </xdr:cNvPr>
        <xdr:cNvSpPr>
          <a:spLocks noChangeAspect="1" noChangeArrowheads="1"/>
        </xdr:cNvSpPr>
      </xdr:nvSpPr>
      <xdr:spPr bwMode="auto">
        <a:xfrm>
          <a:off x="485775" y="15059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102</xdr:row>
      <xdr:rowOff>0</xdr:rowOff>
    </xdr:from>
    <xdr:to>
      <xdr:col>1</xdr:col>
      <xdr:colOff>142875</xdr:colOff>
      <xdr:row>102</xdr:row>
      <xdr:rowOff>123825</xdr:rowOff>
    </xdr:to>
    <xdr:sp macro="" textlink="">
      <xdr:nvSpPr>
        <xdr:cNvPr id="987146" name="AutoShape 4" descr="image002">
          <a:extLst>
            <a:ext uri="{FF2B5EF4-FFF2-40B4-BE49-F238E27FC236}">
              <a16:creationId xmlns:a16="http://schemas.microsoft.com/office/drawing/2014/main" xmlns="" id="{00000000-0008-0000-0200-00000A100F00}"/>
            </a:ext>
          </a:extLst>
        </xdr:cNvPr>
        <xdr:cNvSpPr>
          <a:spLocks noChangeAspect="1" noChangeArrowheads="1"/>
        </xdr:cNvSpPr>
      </xdr:nvSpPr>
      <xdr:spPr bwMode="auto">
        <a:xfrm>
          <a:off x="485775" y="15059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102</xdr:row>
      <xdr:rowOff>0</xdr:rowOff>
    </xdr:from>
    <xdr:to>
      <xdr:col>1</xdr:col>
      <xdr:colOff>142875</xdr:colOff>
      <xdr:row>102</xdr:row>
      <xdr:rowOff>123825</xdr:rowOff>
    </xdr:to>
    <xdr:sp macro="" textlink="">
      <xdr:nvSpPr>
        <xdr:cNvPr id="987147" name="AutoShape 10" descr="image002">
          <a:extLst>
            <a:ext uri="{FF2B5EF4-FFF2-40B4-BE49-F238E27FC236}">
              <a16:creationId xmlns:a16="http://schemas.microsoft.com/office/drawing/2014/main" xmlns="" id="{00000000-0008-0000-0200-00000B100F00}"/>
            </a:ext>
          </a:extLst>
        </xdr:cNvPr>
        <xdr:cNvSpPr>
          <a:spLocks noChangeAspect="1" noChangeArrowheads="1"/>
        </xdr:cNvSpPr>
      </xdr:nvSpPr>
      <xdr:spPr bwMode="auto">
        <a:xfrm>
          <a:off x="485775" y="15059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48" name="AutoShape 1" descr="image002">
          <a:extLst>
            <a:ext uri="{FF2B5EF4-FFF2-40B4-BE49-F238E27FC236}">
              <a16:creationId xmlns:a16="http://schemas.microsoft.com/office/drawing/2014/main" xmlns="" id="{00000000-0008-0000-0200-00000C100F00}"/>
            </a:ext>
          </a:extLst>
        </xdr:cNvPr>
        <xdr:cNvSpPr>
          <a:spLocks noChangeAspect="1" noChangeArrowheads="1"/>
        </xdr:cNvSpPr>
      </xdr:nvSpPr>
      <xdr:spPr bwMode="auto">
        <a:xfrm>
          <a:off x="485775" y="14258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49" name="AutoShape 2" descr="image002">
          <a:extLst>
            <a:ext uri="{FF2B5EF4-FFF2-40B4-BE49-F238E27FC236}">
              <a16:creationId xmlns:a16="http://schemas.microsoft.com/office/drawing/2014/main" xmlns="" id="{00000000-0008-0000-0200-00000D100F00}"/>
            </a:ext>
          </a:extLst>
        </xdr:cNvPr>
        <xdr:cNvSpPr>
          <a:spLocks noChangeAspect="1" noChangeArrowheads="1"/>
        </xdr:cNvSpPr>
      </xdr:nvSpPr>
      <xdr:spPr bwMode="auto">
        <a:xfrm>
          <a:off x="485775" y="14258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50" name="AutoShape 3" descr="image002">
          <a:extLst>
            <a:ext uri="{FF2B5EF4-FFF2-40B4-BE49-F238E27FC236}">
              <a16:creationId xmlns:a16="http://schemas.microsoft.com/office/drawing/2014/main" xmlns="" id="{00000000-0008-0000-0200-00000E100F00}"/>
            </a:ext>
          </a:extLst>
        </xdr:cNvPr>
        <xdr:cNvSpPr>
          <a:spLocks noChangeAspect="1" noChangeArrowheads="1"/>
        </xdr:cNvSpPr>
      </xdr:nvSpPr>
      <xdr:spPr bwMode="auto">
        <a:xfrm>
          <a:off x="485775" y="14258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51" name="AutoShape 4" descr="image002">
          <a:extLst>
            <a:ext uri="{FF2B5EF4-FFF2-40B4-BE49-F238E27FC236}">
              <a16:creationId xmlns:a16="http://schemas.microsoft.com/office/drawing/2014/main" xmlns="" id="{00000000-0008-0000-0200-00000F100F00}"/>
            </a:ext>
          </a:extLst>
        </xdr:cNvPr>
        <xdr:cNvSpPr>
          <a:spLocks noChangeAspect="1" noChangeArrowheads="1"/>
        </xdr:cNvSpPr>
      </xdr:nvSpPr>
      <xdr:spPr bwMode="auto">
        <a:xfrm>
          <a:off x="485775" y="14258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52" name="AutoShape 10" descr="image002">
          <a:extLst>
            <a:ext uri="{FF2B5EF4-FFF2-40B4-BE49-F238E27FC236}">
              <a16:creationId xmlns:a16="http://schemas.microsoft.com/office/drawing/2014/main" xmlns="" id="{00000000-0008-0000-0200-000010100F00}"/>
            </a:ext>
          </a:extLst>
        </xdr:cNvPr>
        <xdr:cNvSpPr>
          <a:spLocks noChangeAspect="1" noChangeArrowheads="1"/>
        </xdr:cNvSpPr>
      </xdr:nvSpPr>
      <xdr:spPr bwMode="auto">
        <a:xfrm>
          <a:off x="485775" y="14258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53" name="AutoShape 1" descr="image002">
          <a:extLst>
            <a:ext uri="{FF2B5EF4-FFF2-40B4-BE49-F238E27FC236}">
              <a16:creationId xmlns:a16="http://schemas.microsoft.com/office/drawing/2014/main" xmlns="" id="{00000000-0008-0000-0200-000011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54" name="AutoShape 2" descr="image002">
          <a:extLst>
            <a:ext uri="{FF2B5EF4-FFF2-40B4-BE49-F238E27FC236}">
              <a16:creationId xmlns:a16="http://schemas.microsoft.com/office/drawing/2014/main" xmlns="" id="{00000000-0008-0000-0200-000012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55" name="AutoShape 3" descr="image002">
          <a:extLst>
            <a:ext uri="{FF2B5EF4-FFF2-40B4-BE49-F238E27FC236}">
              <a16:creationId xmlns:a16="http://schemas.microsoft.com/office/drawing/2014/main" xmlns="" id="{00000000-0008-0000-0200-000013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56" name="AutoShape 4" descr="image002">
          <a:extLst>
            <a:ext uri="{FF2B5EF4-FFF2-40B4-BE49-F238E27FC236}">
              <a16:creationId xmlns:a16="http://schemas.microsoft.com/office/drawing/2014/main" xmlns="" id="{00000000-0008-0000-0200-000014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57" name="AutoShape 10" descr="image002">
          <a:extLst>
            <a:ext uri="{FF2B5EF4-FFF2-40B4-BE49-F238E27FC236}">
              <a16:creationId xmlns:a16="http://schemas.microsoft.com/office/drawing/2014/main" xmlns="" id="{00000000-0008-0000-0200-000015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58" name="AutoShape 1" descr="image002">
          <a:extLst>
            <a:ext uri="{FF2B5EF4-FFF2-40B4-BE49-F238E27FC236}">
              <a16:creationId xmlns:a16="http://schemas.microsoft.com/office/drawing/2014/main" xmlns="" id="{00000000-0008-0000-0200-000016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59" name="AutoShape 2" descr="image002">
          <a:extLst>
            <a:ext uri="{FF2B5EF4-FFF2-40B4-BE49-F238E27FC236}">
              <a16:creationId xmlns:a16="http://schemas.microsoft.com/office/drawing/2014/main" xmlns="" id="{00000000-0008-0000-0200-000017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60" name="AutoShape 3" descr="image002">
          <a:extLst>
            <a:ext uri="{FF2B5EF4-FFF2-40B4-BE49-F238E27FC236}">
              <a16:creationId xmlns:a16="http://schemas.microsoft.com/office/drawing/2014/main" xmlns="" id="{00000000-0008-0000-0200-000018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61" name="AutoShape 4" descr="image002">
          <a:extLst>
            <a:ext uri="{FF2B5EF4-FFF2-40B4-BE49-F238E27FC236}">
              <a16:creationId xmlns:a16="http://schemas.microsoft.com/office/drawing/2014/main" xmlns="" id="{00000000-0008-0000-0200-000019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62" name="AutoShape 10" descr="image002">
          <a:extLst>
            <a:ext uri="{FF2B5EF4-FFF2-40B4-BE49-F238E27FC236}">
              <a16:creationId xmlns:a16="http://schemas.microsoft.com/office/drawing/2014/main" xmlns="" id="{00000000-0008-0000-0200-00001A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63" name="AutoShape 1" descr="image002">
          <a:extLst>
            <a:ext uri="{FF2B5EF4-FFF2-40B4-BE49-F238E27FC236}">
              <a16:creationId xmlns:a16="http://schemas.microsoft.com/office/drawing/2014/main" xmlns="" id="{00000000-0008-0000-0200-00001B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64" name="AutoShape 2" descr="image002">
          <a:extLst>
            <a:ext uri="{FF2B5EF4-FFF2-40B4-BE49-F238E27FC236}">
              <a16:creationId xmlns:a16="http://schemas.microsoft.com/office/drawing/2014/main" xmlns="" id="{00000000-0008-0000-0200-00001C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65" name="AutoShape 3" descr="image002">
          <a:extLst>
            <a:ext uri="{FF2B5EF4-FFF2-40B4-BE49-F238E27FC236}">
              <a16:creationId xmlns:a16="http://schemas.microsoft.com/office/drawing/2014/main" xmlns="" id="{00000000-0008-0000-0200-00001D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66" name="AutoShape 4" descr="image002">
          <a:extLst>
            <a:ext uri="{FF2B5EF4-FFF2-40B4-BE49-F238E27FC236}">
              <a16:creationId xmlns:a16="http://schemas.microsoft.com/office/drawing/2014/main" xmlns="" id="{00000000-0008-0000-0200-00001E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67" name="AutoShape 10" descr="image002">
          <a:extLst>
            <a:ext uri="{FF2B5EF4-FFF2-40B4-BE49-F238E27FC236}">
              <a16:creationId xmlns:a16="http://schemas.microsoft.com/office/drawing/2014/main" xmlns="" id="{00000000-0008-0000-0200-00001F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68" name="AutoShape 1" descr="image002">
          <a:extLst>
            <a:ext uri="{FF2B5EF4-FFF2-40B4-BE49-F238E27FC236}">
              <a16:creationId xmlns:a16="http://schemas.microsoft.com/office/drawing/2014/main" xmlns="" id="{00000000-0008-0000-0200-000020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69" name="AutoShape 2" descr="image002">
          <a:extLst>
            <a:ext uri="{FF2B5EF4-FFF2-40B4-BE49-F238E27FC236}">
              <a16:creationId xmlns:a16="http://schemas.microsoft.com/office/drawing/2014/main" xmlns="" id="{00000000-0008-0000-0200-000021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70" name="AutoShape 3" descr="image002">
          <a:extLst>
            <a:ext uri="{FF2B5EF4-FFF2-40B4-BE49-F238E27FC236}">
              <a16:creationId xmlns:a16="http://schemas.microsoft.com/office/drawing/2014/main" xmlns="" id="{00000000-0008-0000-0200-000022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71" name="AutoShape 4" descr="image002">
          <a:extLst>
            <a:ext uri="{FF2B5EF4-FFF2-40B4-BE49-F238E27FC236}">
              <a16:creationId xmlns:a16="http://schemas.microsoft.com/office/drawing/2014/main" xmlns="" id="{00000000-0008-0000-0200-000023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72" name="AutoShape 10" descr="image002">
          <a:extLst>
            <a:ext uri="{FF2B5EF4-FFF2-40B4-BE49-F238E27FC236}">
              <a16:creationId xmlns:a16="http://schemas.microsoft.com/office/drawing/2014/main" xmlns="" id="{00000000-0008-0000-0200-000024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73" name="AutoShape 1" descr="image002">
          <a:extLst>
            <a:ext uri="{FF2B5EF4-FFF2-40B4-BE49-F238E27FC236}">
              <a16:creationId xmlns:a16="http://schemas.microsoft.com/office/drawing/2014/main" xmlns="" id="{00000000-0008-0000-0200-000025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74" name="AutoShape 2" descr="image002">
          <a:extLst>
            <a:ext uri="{FF2B5EF4-FFF2-40B4-BE49-F238E27FC236}">
              <a16:creationId xmlns:a16="http://schemas.microsoft.com/office/drawing/2014/main" xmlns="" id="{00000000-0008-0000-0200-000026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75" name="AutoShape 3" descr="image002">
          <a:extLst>
            <a:ext uri="{FF2B5EF4-FFF2-40B4-BE49-F238E27FC236}">
              <a16:creationId xmlns:a16="http://schemas.microsoft.com/office/drawing/2014/main" xmlns="" id="{00000000-0008-0000-0200-000027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76" name="AutoShape 4" descr="image002">
          <a:extLst>
            <a:ext uri="{FF2B5EF4-FFF2-40B4-BE49-F238E27FC236}">
              <a16:creationId xmlns:a16="http://schemas.microsoft.com/office/drawing/2014/main" xmlns="" id="{00000000-0008-0000-0200-000028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77" name="AutoShape 10" descr="image002">
          <a:extLst>
            <a:ext uri="{FF2B5EF4-FFF2-40B4-BE49-F238E27FC236}">
              <a16:creationId xmlns:a16="http://schemas.microsoft.com/office/drawing/2014/main" xmlns="" id="{00000000-0008-0000-0200-000029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78" name="AutoShape 1" descr="image002">
          <a:extLst>
            <a:ext uri="{FF2B5EF4-FFF2-40B4-BE49-F238E27FC236}">
              <a16:creationId xmlns:a16="http://schemas.microsoft.com/office/drawing/2014/main" xmlns="" id="{00000000-0008-0000-0200-00002A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79" name="AutoShape 2" descr="image002">
          <a:extLst>
            <a:ext uri="{FF2B5EF4-FFF2-40B4-BE49-F238E27FC236}">
              <a16:creationId xmlns:a16="http://schemas.microsoft.com/office/drawing/2014/main" xmlns="" id="{00000000-0008-0000-0200-00002B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80" name="AutoShape 3" descr="image002">
          <a:extLst>
            <a:ext uri="{FF2B5EF4-FFF2-40B4-BE49-F238E27FC236}">
              <a16:creationId xmlns:a16="http://schemas.microsoft.com/office/drawing/2014/main" xmlns="" id="{00000000-0008-0000-0200-00002C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81" name="AutoShape 4" descr="image002">
          <a:extLst>
            <a:ext uri="{FF2B5EF4-FFF2-40B4-BE49-F238E27FC236}">
              <a16:creationId xmlns:a16="http://schemas.microsoft.com/office/drawing/2014/main" xmlns="" id="{00000000-0008-0000-0200-00002D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82" name="AutoShape 10" descr="image002">
          <a:extLst>
            <a:ext uri="{FF2B5EF4-FFF2-40B4-BE49-F238E27FC236}">
              <a16:creationId xmlns:a16="http://schemas.microsoft.com/office/drawing/2014/main" xmlns="" id="{00000000-0008-0000-0200-00002E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83" name="AutoShape 1" descr="image002">
          <a:extLst>
            <a:ext uri="{FF2B5EF4-FFF2-40B4-BE49-F238E27FC236}">
              <a16:creationId xmlns:a16="http://schemas.microsoft.com/office/drawing/2014/main" xmlns="" id="{00000000-0008-0000-0200-00002F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84" name="AutoShape 2" descr="image002">
          <a:extLst>
            <a:ext uri="{FF2B5EF4-FFF2-40B4-BE49-F238E27FC236}">
              <a16:creationId xmlns:a16="http://schemas.microsoft.com/office/drawing/2014/main" xmlns="" id="{00000000-0008-0000-0200-000030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85" name="AutoShape 3" descr="image002">
          <a:extLst>
            <a:ext uri="{FF2B5EF4-FFF2-40B4-BE49-F238E27FC236}">
              <a16:creationId xmlns:a16="http://schemas.microsoft.com/office/drawing/2014/main" xmlns="" id="{00000000-0008-0000-0200-000031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86" name="AutoShape 4" descr="image002">
          <a:extLst>
            <a:ext uri="{FF2B5EF4-FFF2-40B4-BE49-F238E27FC236}">
              <a16:creationId xmlns:a16="http://schemas.microsoft.com/office/drawing/2014/main" xmlns="" id="{00000000-0008-0000-0200-000032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87" name="AutoShape 10" descr="image002">
          <a:extLst>
            <a:ext uri="{FF2B5EF4-FFF2-40B4-BE49-F238E27FC236}">
              <a16:creationId xmlns:a16="http://schemas.microsoft.com/office/drawing/2014/main" xmlns="" id="{00000000-0008-0000-0200-000033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88" name="AutoShape 1" descr="image002">
          <a:extLst>
            <a:ext uri="{FF2B5EF4-FFF2-40B4-BE49-F238E27FC236}">
              <a16:creationId xmlns:a16="http://schemas.microsoft.com/office/drawing/2014/main" xmlns="" id="{00000000-0008-0000-0200-000034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89" name="AutoShape 2" descr="image002">
          <a:extLst>
            <a:ext uri="{FF2B5EF4-FFF2-40B4-BE49-F238E27FC236}">
              <a16:creationId xmlns:a16="http://schemas.microsoft.com/office/drawing/2014/main" xmlns="" id="{00000000-0008-0000-0200-000035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90" name="AutoShape 3" descr="image002">
          <a:extLst>
            <a:ext uri="{FF2B5EF4-FFF2-40B4-BE49-F238E27FC236}">
              <a16:creationId xmlns:a16="http://schemas.microsoft.com/office/drawing/2014/main" xmlns="" id="{00000000-0008-0000-0200-000036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91" name="AutoShape 4" descr="image002">
          <a:extLst>
            <a:ext uri="{FF2B5EF4-FFF2-40B4-BE49-F238E27FC236}">
              <a16:creationId xmlns:a16="http://schemas.microsoft.com/office/drawing/2014/main" xmlns="" id="{00000000-0008-0000-0200-000037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92" name="AutoShape 10" descr="image002">
          <a:extLst>
            <a:ext uri="{FF2B5EF4-FFF2-40B4-BE49-F238E27FC236}">
              <a16:creationId xmlns:a16="http://schemas.microsoft.com/office/drawing/2014/main" xmlns="" id="{00000000-0008-0000-0200-000038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93" name="AutoShape 1" descr="image002">
          <a:extLst>
            <a:ext uri="{FF2B5EF4-FFF2-40B4-BE49-F238E27FC236}">
              <a16:creationId xmlns:a16="http://schemas.microsoft.com/office/drawing/2014/main" xmlns="" id="{00000000-0008-0000-0200-000039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94" name="AutoShape 2" descr="image002">
          <a:extLst>
            <a:ext uri="{FF2B5EF4-FFF2-40B4-BE49-F238E27FC236}">
              <a16:creationId xmlns:a16="http://schemas.microsoft.com/office/drawing/2014/main" xmlns="" id="{00000000-0008-0000-0200-00003A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95" name="AutoShape 3" descr="image002">
          <a:extLst>
            <a:ext uri="{FF2B5EF4-FFF2-40B4-BE49-F238E27FC236}">
              <a16:creationId xmlns:a16="http://schemas.microsoft.com/office/drawing/2014/main" xmlns="" id="{00000000-0008-0000-0200-00003B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96" name="AutoShape 4" descr="image002">
          <a:extLst>
            <a:ext uri="{FF2B5EF4-FFF2-40B4-BE49-F238E27FC236}">
              <a16:creationId xmlns:a16="http://schemas.microsoft.com/office/drawing/2014/main" xmlns="" id="{00000000-0008-0000-0200-00003C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97" name="AutoShape 10" descr="image002">
          <a:extLst>
            <a:ext uri="{FF2B5EF4-FFF2-40B4-BE49-F238E27FC236}">
              <a16:creationId xmlns:a16="http://schemas.microsoft.com/office/drawing/2014/main" xmlns="" id="{00000000-0008-0000-0200-00003D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98" name="AutoShape 1" descr="image002">
          <a:extLst>
            <a:ext uri="{FF2B5EF4-FFF2-40B4-BE49-F238E27FC236}">
              <a16:creationId xmlns:a16="http://schemas.microsoft.com/office/drawing/2014/main" xmlns="" id="{00000000-0008-0000-0200-00003E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99" name="AutoShape 2" descr="image002">
          <a:extLst>
            <a:ext uri="{FF2B5EF4-FFF2-40B4-BE49-F238E27FC236}">
              <a16:creationId xmlns:a16="http://schemas.microsoft.com/office/drawing/2014/main" xmlns="" id="{00000000-0008-0000-0200-00003F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200" name="AutoShape 3" descr="image002">
          <a:extLst>
            <a:ext uri="{FF2B5EF4-FFF2-40B4-BE49-F238E27FC236}">
              <a16:creationId xmlns:a16="http://schemas.microsoft.com/office/drawing/2014/main" xmlns="" id="{00000000-0008-0000-0200-000040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201" name="AutoShape 4" descr="image002">
          <a:extLst>
            <a:ext uri="{FF2B5EF4-FFF2-40B4-BE49-F238E27FC236}">
              <a16:creationId xmlns:a16="http://schemas.microsoft.com/office/drawing/2014/main" xmlns="" id="{00000000-0008-0000-0200-000041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202" name="AutoShape 10" descr="image002">
          <a:extLst>
            <a:ext uri="{FF2B5EF4-FFF2-40B4-BE49-F238E27FC236}">
              <a16:creationId xmlns:a16="http://schemas.microsoft.com/office/drawing/2014/main" xmlns="" id="{00000000-0008-0000-0200-000042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112</xdr:row>
      <xdr:rowOff>0</xdr:rowOff>
    </xdr:from>
    <xdr:to>
      <xdr:col>1</xdr:col>
      <xdr:colOff>142875</xdr:colOff>
      <xdr:row>112</xdr:row>
      <xdr:rowOff>123825</xdr:rowOff>
    </xdr:to>
    <xdr:sp macro="" textlink="">
      <xdr:nvSpPr>
        <xdr:cNvPr id="987203" name="AutoShape 1" descr="image002">
          <a:extLst>
            <a:ext uri="{FF2B5EF4-FFF2-40B4-BE49-F238E27FC236}">
              <a16:creationId xmlns:a16="http://schemas.microsoft.com/office/drawing/2014/main" xmlns="" id="{00000000-0008-0000-0200-000043100F00}"/>
            </a:ext>
          </a:extLst>
        </xdr:cNvPr>
        <xdr:cNvSpPr>
          <a:spLocks noChangeAspect="1" noChangeArrowheads="1"/>
        </xdr:cNvSpPr>
      </xdr:nvSpPr>
      <xdr:spPr bwMode="auto">
        <a:xfrm>
          <a:off x="485775" y="161925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112</xdr:row>
      <xdr:rowOff>0</xdr:rowOff>
    </xdr:from>
    <xdr:to>
      <xdr:col>1</xdr:col>
      <xdr:colOff>142875</xdr:colOff>
      <xdr:row>112</xdr:row>
      <xdr:rowOff>123825</xdr:rowOff>
    </xdr:to>
    <xdr:sp macro="" textlink="">
      <xdr:nvSpPr>
        <xdr:cNvPr id="987204" name="AutoShape 2" descr="image002">
          <a:extLst>
            <a:ext uri="{FF2B5EF4-FFF2-40B4-BE49-F238E27FC236}">
              <a16:creationId xmlns:a16="http://schemas.microsoft.com/office/drawing/2014/main" xmlns="" id="{00000000-0008-0000-0200-000044100F00}"/>
            </a:ext>
          </a:extLst>
        </xdr:cNvPr>
        <xdr:cNvSpPr>
          <a:spLocks noChangeAspect="1" noChangeArrowheads="1"/>
        </xdr:cNvSpPr>
      </xdr:nvSpPr>
      <xdr:spPr bwMode="auto">
        <a:xfrm>
          <a:off x="485775" y="161925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112</xdr:row>
      <xdr:rowOff>0</xdr:rowOff>
    </xdr:from>
    <xdr:to>
      <xdr:col>1</xdr:col>
      <xdr:colOff>142875</xdr:colOff>
      <xdr:row>112</xdr:row>
      <xdr:rowOff>123825</xdr:rowOff>
    </xdr:to>
    <xdr:sp macro="" textlink="">
      <xdr:nvSpPr>
        <xdr:cNvPr id="987205" name="AutoShape 3" descr="image002">
          <a:extLst>
            <a:ext uri="{FF2B5EF4-FFF2-40B4-BE49-F238E27FC236}">
              <a16:creationId xmlns:a16="http://schemas.microsoft.com/office/drawing/2014/main" xmlns="" id="{00000000-0008-0000-0200-000045100F00}"/>
            </a:ext>
          </a:extLst>
        </xdr:cNvPr>
        <xdr:cNvSpPr>
          <a:spLocks noChangeAspect="1" noChangeArrowheads="1"/>
        </xdr:cNvSpPr>
      </xdr:nvSpPr>
      <xdr:spPr bwMode="auto">
        <a:xfrm>
          <a:off x="485775" y="161925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112</xdr:row>
      <xdr:rowOff>0</xdr:rowOff>
    </xdr:from>
    <xdr:to>
      <xdr:col>1</xdr:col>
      <xdr:colOff>142875</xdr:colOff>
      <xdr:row>112</xdr:row>
      <xdr:rowOff>123825</xdr:rowOff>
    </xdr:to>
    <xdr:sp macro="" textlink="">
      <xdr:nvSpPr>
        <xdr:cNvPr id="987206" name="AutoShape 4" descr="image002">
          <a:extLst>
            <a:ext uri="{FF2B5EF4-FFF2-40B4-BE49-F238E27FC236}">
              <a16:creationId xmlns:a16="http://schemas.microsoft.com/office/drawing/2014/main" xmlns="" id="{00000000-0008-0000-0200-000046100F00}"/>
            </a:ext>
          </a:extLst>
        </xdr:cNvPr>
        <xdr:cNvSpPr>
          <a:spLocks noChangeAspect="1" noChangeArrowheads="1"/>
        </xdr:cNvSpPr>
      </xdr:nvSpPr>
      <xdr:spPr bwMode="auto">
        <a:xfrm>
          <a:off x="485775" y="161925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112</xdr:row>
      <xdr:rowOff>0</xdr:rowOff>
    </xdr:from>
    <xdr:to>
      <xdr:col>1</xdr:col>
      <xdr:colOff>142875</xdr:colOff>
      <xdr:row>112</xdr:row>
      <xdr:rowOff>123825</xdr:rowOff>
    </xdr:to>
    <xdr:sp macro="" textlink="">
      <xdr:nvSpPr>
        <xdr:cNvPr id="987207" name="AutoShape 10" descr="image002">
          <a:extLst>
            <a:ext uri="{FF2B5EF4-FFF2-40B4-BE49-F238E27FC236}">
              <a16:creationId xmlns:a16="http://schemas.microsoft.com/office/drawing/2014/main" xmlns="" id="{00000000-0008-0000-0200-000047100F00}"/>
            </a:ext>
          </a:extLst>
        </xdr:cNvPr>
        <xdr:cNvSpPr>
          <a:spLocks noChangeAspect="1" noChangeArrowheads="1"/>
        </xdr:cNvSpPr>
      </xdr:nvSpPr>
      <xdr:spPr bwMode="auto">
        <a:xfrm>
          <a:off x="485775" y="161925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208" name="AutoShape 1" descr="image002">
          <a:extLst>
            <a:ext uri="{FF2B5EF4-FFF2-40B4-BE49-F238E27FC236}">
              <a16:creationId xmlns:a16="http://schemas.microsoft.com/office/drawing/2014/main" xmlns="" id="{00000000-0008-0000-0200-000048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209" name="AutoShape 2" descr="image002">
          <a:extLst>
            <a:ext uri="{FF2B5EF4-FFF2-40B4-BE49-F238E27FC236}">
              <a16:creationId xmlns:a16="http://schemas.microsoft.com/office/drawing/2014/main" xmlns="" id="{00000000-0008-0000-0200-000049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210" name="AutoShape 3" descr="image002">
          <a:extLst>
            <a:ext uri="{FF2B5EF4-FFF2-40B4-BE49-F238E27FC236}">
              <a16:creationId xmlns:a16="http://schemas.microsoft.com/office/drawing/2014/main" xmlns="" id="{00000000-0008-0000-0200-00004A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211" name="AutoShape 4" descr="image002">
          <a:extLst>
            <a:ext uri="{FF2B5EF4-FFF2-40B4-BE49-F238E27FC236}">
              <a16:creationId xmlns:a16="http://schemas.microsoft.com/office/drawing/2014/main" xmlns="" id="{00000000-0008-0000-0200-00004B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212" name="AutoShape 10" descr="image002">
          <a:extLst>
            <a:ext uri="{FF2B5EF4-FFF2-40B4-BE49-F238E27FC236}">
              <a16:creationId xmlns:a16="http://schemas.microsoft.com/office/drawing/2014/main" xmlns="" id="{00000000-0008-0000-0200-00004C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13" name="AutoShape 1" descr="image002">
          <a:extLst>
            <a:ext uri="{FF2B5EF4-FFF2-40B4-BE49-F238E27FC236}">
              <a16:creationId xmlns:a16="http://schemas.microsoft.com/office/drawing/2014/main" xmlns="" id="{00000000-0008-0000-0200-00004D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14" name="AutoShape 2" descr="image002">
          <a:extLst>
            <a:ext uri="{FF2B5EF4-FFF2-40B4-BE49-F238E27FC236}">
              <a16:creationId xmlns:a16="http://schemas.microsoft.com/office/drawing/2014/main" xmlns="" id="{00000000-0008-0000-0200-00004E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15" name="AutoShape 3" descr="image002">
          <a:extLst>
            <a:ext uri="{FF2B5EF4-FFF2-40B4-BE49-F238E27FC236}">
              <a16:creationId xmlns:a16="http://schemas.microsoft.com/office/drawing/2014/main" xmlns="" id="{00000000-0008-0000-0200-00004F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16" name="AutoShape 4" descr="image002">
          <a:extLst>
            <a:ext uri="{FF2B5EF4-FFF2-40B4-BE49-F238E27FC236}">
              <a16:creationId xmlns:a16="http://schemas.microsoft.com/office/drawing/2014/main" xmlns="" id="{00000000-0008-0000-0200-000050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17" name="AutoShape 10" descr="image002">
          <a:extLst>
            <a:ext uri="{FF2B5EF4-FFF2-40B4-BE49-F238E27FC236}">
              <a16:creationId xmlns:a16="http://schemas.microsoft.com/office/drawing/2014/main" xmlns="" id="{00000000-0008-0000-0200-000051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18" name="AutoShape 1" descr="image002">
          <a:extLst>
            <a:ext uri="{FF2B5EF4-FFF2-40B4-BE49-F238E27FC236}">
              <a16:creationId xmlns:a16="http://schemas.microsoft.com/office/drawing/2014/main" xmlns="" id="{00000000-0008-0000-0200-000052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19" name="AutoShape 2" descr="image002">
          <a:extLst>
            <a:ext uri="{FF2B5EF4-FFF2-40B4-BE49-F238E27FC236}">
              <a16:creationId xmlns:a16="http://schemas.microsoft.com/office/drawing/2014/main" xmlns="" id="{00000000-0008-0000-0200-000053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20" name="AutoShape 3" descr="image002">
          <a:extLst>
            <a:ext uri="{FF2B5EF4-FFF2-40B4-BE49-F238E27FC236}">
              <a16:creationId xmlns:a16="http://schemas.microsoft.com/office/drawing/2014/main" xmlns="" id="{00000000-0008-0000-0200-000054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21" name="AutoShape 4" descr="image002">
          <a:extLst>
            <a:ext uri="{FF2B5EF4-FFF2-40B4-BE49-F238E27FC236}">
              <a16:creationId xmlns:a16="http://schemas.microsoft.com/office/drawing/2014/main" xmlns="" id="{00000000-0008-0000-0200-000055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22" name="AutoShape 10" descr="image002">
          <a:extLst>
            <a:ext uri="{FF2B5EF4-FFF2-40B4-BE49-F238E27FC236}">
              <a16:creationId xmlns:a16="http://schemas.microsoft.com/office/drawing/2014/main" xmlns="" id="{00000000-0008-0000-0200-000056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23" name="AutoShape 1" descr="image002">
          <a:extLst>
            <a:ext uri="{FF2B5EF4-FFF2-40B4-BE49-F238E27FC236}">
              <a16:creationId xmlns:a16="http://schemas.microsoft.com/office/drawing/2014/main" xmlns="" id="{00000000-0008-0000-0200-000057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24" name="AutoShape 2" descr="image002">
          <a:extLst>
            <a:ext uri="{FF2B5EF4-FFF2-40B4-BE49-F238E27FC236}">
              <a16:creationId xmlns:a16="http://schemas.microsoft.com/office/drawing/2014/main" xmlns="" id="{00000000-0008-0000-0200-000058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25" name="AutoShape 3" descr="image002">
          <a:extLst>
            <a:ext uri="{FF2B5EF4-FFF2-40B4-BE49-F238E27FC236}">
              <a16:creationId xmlns:a16="http://schemas.microsoft.com/office/drawing/2014/main" xmlns="" id="{00000000-0008-0000-0200-000059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26" name="AutoShape 4" descr="image002">
          <a:extLst>
            <a:ext uri="{FF2B5EF4-FFF2-40B4-BE49-F238E27FC236}">
              <a16:creationId xmlns:a16="http://schemas.microsoft.com/office/drawing/2014/main" xmlns="" id="{00000000-0008-0000-0200-00005A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27" name="AutoShape 10" descr="image002">
          <a:extLst>
            <a:ext uri="{FF2B5EF4-FFF2-40B4-BE49-F238E27FC236}">
              <a16:creationId xmlns:a16="http://schemas.microsoft.com/office/drawing/2014/main" xmlns="" id="{00000000-0008-0000-0200-00005B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28" name="AutoShape 1" descr="image002">
          <a:extLst>
            <a:ext uri="{FF2B5EF4-FFF2-40B4-BE49-F238E27FC236}">
              <a16:creationId xmlns:a16="http://schemas.microsoft.com/office/drawing/2014/main" xmlns="" id="{00000000-0008-0000-0200-00005C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29" name="AutoShape 2" descr="image002">
          <a:extLst>
            <a:ext uri="{FF2B5EF4-FFF2-40B4-BE49-F238E27FC236}">
              <a16:creationId xmlns:a16="http://schemas.microsoft.com/office/drawing/2014/main" xmlns="" id="{00000000-0008-0000-0200-00005D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30" name="AutoShape 3" descr="image002">
          <a:extLst>
            <a:ext uri="{FF2B5EF4-FFF2-40B4-BE49-F238E27FC236}">
              <a16:creationId xmlns:a16="http://schemas.microsoft.com/office/drawing/2014/main" xmlns="" id="{00000000-0008-0000-0200-00005E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31" name="AutoShape 4" descr="image002">
          <a:extLst>
            <a:ext uri="{FF2B5EF4-FFF2-40B4-BE49-F238E27FC236}">
              <a16:creationId xmlns:a16="http://schemas.microsoft.com/office/drawing/2014/main" xmlns="" id="{00000000-0008-0000-0200-00005F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32" name="AutoShape 10" descr="image002">
          <a:extLst>
            <a:ext uri="{FF2B5EF4-FFF2-40B4-BE49-F238E27FC236}">
              <a16:creationId xmlns:a16="http://schemas.microsoft.com/office/drawing/2014/main" xmlns="" id="{00000000-0008-0000-0200-000060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33" name="AutoShape 1" descr="image002">
          <a:extLst>
            <a:ext uri="{FF2B5EF4-FFF2-40B4-BE49-F238E27FC236}">
              <a16:creationId xmlns:a16="http://schemas.microsoft.com/office/drawing/2014/main" xmlns="" id="{00000000-0008-0000-0200-000061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34" name="AutoShape 2" descr="image002">
          <a:extLst>
            <a:ext uri="{FF2B5EF4-FFF2-40B4-BE49-F238E27FC236}">
              <a16:creationId xmlns:a16="http://schemas.microsoft.com/office/drawing/2014/main" xmlns="" id="{00000000-0008-0000-0200-000062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35" name="AutoShape 3" descr="image002">
          <a:extLst>
            <a:ext uri="{FF2B5EF4-FFF2-40B4-BE49-F238E27FC236}">
              <a16:creationId xmlns:a16="http://schemas.microsoft.com/office/drawing/2014/main" xmlns="" id="{00000000-0008-0000-0200-000063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36" name="AutoShape 4" descr="image002">
          <a:extLst>
            <a:ext uri="{FF2B5EF4-FFF2-40B4-BE49-F238E27FC236}">
              <a16:creationId xmlns:a16="http://schemas.microsoft.com/office/drawing/2014/main" xmlns="" id="{00000000-0008-0000-0200-000064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37" name="AutoShape 10" descr="image002">
          <a:extLst>
            <a:ext uri="{FF2B5EF4-FFF2-40B4-BE49-F238E27FC236}">
              <a16:creationId xmlns:a16="http://schemas.microsoft.com/office/drawing/2014/main" xmlns="" id="{00000000-0008-0000-0200-000065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38" name="AutoShape 1" descr="image002">
          <a:extLst>
            <a:ext uri="{FF2B5EF4-FFF2-40B4-BE49-F238E27FC236}">
              <a16:creationId xmlns:a16="http://schemas.microsoft.com/office/drawing/2014/main" xmlns="" id="{00000000-0008-0000-0200-000066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39" name="AutoShape 2" descr="image002">
          <a:extLst>
            <a:ext uri="{FF2B5EF4-FFF2-40B4-BE49-F238E27FC236}">
              <a16:creationId xmlns:a16="http://schemas.microsoft.com/office/drawing/2014/main" xmlns="" id="{00000000-0008-0000-0200-000067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40" name="AutoShape 3" descr="image002">
          <a:extLst>
            <a:ext uri="{FF2B5EF4-FFF2-40B4-BE49-F238E27FC236}">
              <a16:creationId xmlns:a16="http://schemas.microsoft.com/office/drawing/2014/main" xmlns="" id="{00000000-0008-0000-0200-000068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41" name="AutoShape 4" descr="image002">
          <a:extLst>
            <a:ext uri="{FF2B5EF4-FFF2-40B4-BE49-F238E27FC236}">
              <a16:creationId xmlns:a16="http://schemas.microsoft.com/office/drawing/2014/main" xmlns="" id="{00000000-0008-0000-0200-000069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42" name="AutoShape 10" descr="image002">
          <a:extLst>
            <a:ext uri="{FF2B5EF4-FFF2-40B4-BE49-F238E27FC236}">
              <a16:creationId xmlns:a16="http://schemas.microsoft.com/office/drawing/2014/main" xmlns="" id="{00000000-0008-0000-0200-00006A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43" name="AutoShape 1" descr="image002">
          <a:extLst>
            <a:ext uri="{FF2B5EF4-FFF2-40B4-BE49-F238E27FC236}">
              <a16:creationId xmlns:a16="http://schemas.microsoft.com/office/drawing/2014/main" xmlns="" id="{00000000-0008-0000-0200-00006B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44" name="AutoShape 2" descr="image002">
          <a:extLst>
            <a:ext uri="{FF2B5EF4-FFF2-40B4-BE49-F238E27FC236}">
              <a16:creationId xmlns:a16="http://schemas.microsoft.com/office/drawing/2014/main" xmlns="" id="{00000000-0008-0000-0200-00006C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45" name="AutoShape 3" descr="image002">
          <a:extLst>
            <a:ext uri="{FF2B5EF4-FFF2-40B4-BE49-F238E27FC236}">
              <a16:creationId xmlns:a16="http://schemas.microsoft.com/office/drawing/2014/main" xmlns="" id="{00000000-0008-0000-0200-00006D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46" name="AutoShape 4" descr="image002">
          <a:extLst>
            <a:ext uri="{FF2B5EF4-FFF2-40B4-BE49-F238E27FC236}">
              <a16:creationId xmlns:a16="http://schemas.microsoft.com/office/drawing/2014/main" xmlns="" id="{00000000-0008-0000-0200-00006E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47" name="AutoShape 10" descr="image002">
          <a:extLst>
            <a:ext uri="{FF2B5EF4-FFF2-40B4-BE49-F238E27FC236}">
              <a16:creationId xmlns:a16="http://schemas.microsoft.com/office/drawing/2014/main" xmlns="" id="{00000000-0008-0000-0200-00006F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48" name="AutoShape 1" descr="image002">
          <a:extLst>
            <a:ext uri="{FF2B5EF4-FFF2-40B4-BE49-F238E27FC236}">
              <a16:creationId xmlns:a16="http://schemas.microsoft.com/office/drawing/2014/main" xmlns="" id="{00000000-0008-0000-0200-000070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49" name="AutoShape 2" descr="image002">
          <a:extLst>
            <a:ext uri="{FF2B5EF4-FFF2-40B4-BE49-F238E27FC236}">
              <a16:creationId xmlns:a16="http://schemas.microsoft.com/office/drawing/2014/main" xmlns="" id="{00000000-0008-0000-0200-000071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50" name="AutoShape 3" descr="image002">
          <a:extLst>
            <a:ext uri="{FF2B5EF4-FFF2-40B4-BE49-F238E27FC236}">
              <a16:creationId xmlns:a16="http://schemas.microsoft.com/office/drawing/2014/main" xmlns="" id="{00000000-0008-0000-0200-000072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51" name="AutoShape 4" descr="image002">
          <a:extLst>
            <a:ext uri="{FF2B5EF4-FFF2-40B4-BE49-F238E27FC236}">
              <a16:creationId xmlns:a16="http://schemas.microsoft.com/office/drawing/2014/main" xmlns="" id="{00000000-0008-0000-0200-000073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52" name="AutoShape 10" descr="image002">
          <a:extLst>
            <a:ext uri="{FF2B5EF4-FFF2-40B4-BE49-F238E27FC236}">
              <a16:creationId xmlns:a16="http://schemas.microsoft.com/office/drawing/2014/main" xmlns="" id="{00000000-0008-0000-0200-000074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53" name="AutoShape 1" descr="image002">
          <a:extLst>
            <a:ext uri="{FF2B5EF4-FFF2-40B4-BE49-F238E27FC236}">
              <a16:creationId xmlns:a16="http://schemas.microsoft.com/office/drawing/2014/main" xmlns="" id="{00000000-0008-0000-0200-000075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54" name="AutoShape 2" descr="image002">
          <a:extLst>
            <a:ext uri="{FF2B5EF4-FFF2-40B4-BE49-F238E27FC236}">
              <a16:creationId xmlns:a16="http://schemas.microsoft.com/office/drawing/2014/main" xmlns="" id="{00000000-0008-0000-0200-000076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55" name="AutoShape 3" descr="image002">
          <a:extLst>
            <a:ext uri="{FF2B5EF4-FFF2-40B4-BE49-F238E27FC236}">
              <a16:creationId xmlns:a16="http://schemas.microsoft.com/office/drawing/2014/main" xmlns="" id="{00000000-0008-0000-0200-000077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56" name="AutoShape 4" descr="image002">
          <a:extLst>
            <a:ext uri="{FF2B5EF4-FFF2-40B4-BE49-F238E27FC236}">
              <a16:creationId xmlns:a16="http://schemas.microsoft.com/office/drawing/2014/main" xmlns="" id="{00000000-0008-0000-0200-000078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57" name="AutoShape 10" descr="image002">
          <a:extLst>
            <a:ext uri="{FF2B5EF4-FFF2-40B4-BE49-F238E27FC236}">
              <a16:creationId xmlns:a16="http://schemas.microsoft.com/office/drawing/2014/main" xmlns="" id="{00000000-0008-0000-0200-000079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58" name="AutoShape 1" descr="image002">
          <a:extLst>
            <a:ext uri="{FF2B5EF4-FFF2-40B4-BE49-F238E27FC236}">
              <a16:creationId xmlns:a16="http://schemas.microsoft.com/office/drawing/2014/main" xmlns="" id="{00000000-0008-0000-0200-00007A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59" name="AutoShape 2" descr="image002">
          <a:extLst>
            <a:ext uri="{FF2B5EF4-FFF2-40B4-BE49-F238E27FC236}">
              <a16:creationId xmlns:a16="http://schemas.microsoft.com/office/drawing/2014/main" xmlns="" id="{00000000-0008-0000-0200-00007B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60" name="AutoShape 3" descr="image002">
          <a:extLst>
            <a:ext uri="{FF2B5EF4-FFF2-40B4-BE49-F238E27FC236}">
              <a16:creationId xmlns:a16="http://schemas.microsoft.com/office/drawing/2014/main" xmlns="" id="{00000000-0008-0000-0200-00007C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61" name="AutoShape 4" descr="image002">
          <a:extLst>
            <a:ext uri="{FF2B5EF4-FFF2-40B4-BE49-F238E27FC236}">
              <a16:creationId xmlns:a16="http://schemas.microsoft.com/office/drawing/2014/main" xmlns="" id="{00000000-0008-0000-0200-00007D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62" name="AutoShape 10" descr="image002">
          <a:extLst>
            <a:ext uri="{FF2B5EF4-FFF2-40B4-BE49-F238E27FC236}">
              <a16:creationId xmlns:a16="http://schemas.microsoft.com/office/drawing/2014/main" xmlns="" id="{00000000-0008-0000-0200-00007E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119</xdr:row>
      <xdr:rowOff>0</xdr:rowOff>
    </xdr:from>
    <xdr:to>
      <xdr:col>1</xdr:col>
      <xdr:colOff>142875</xdr:colOff>
      <xdr:row>119</xdr:row>
      <xdr:rowOff>123825</xdr:rowOff>
    </xdr:to>
    <xdr:sp macro="" textlink="">
      <xdr:nvSpPr>
        <xdr:cNvPr id="987263" name="AutoShape 1" descr="image002">
          <a:extLst>
            <a:ext uri="{FF2B5EF4-FFF2-40B4-BE49-F238E27FC236}">
              <a16:creationId xmlns:a16="http://schemas.microsoft.com/office/drawing/2014/main" xmlns="" id="{00000000-0008-0000-0200-00007F100F00}"/>
            </a:ext>
          </a:extLst>
        </xdr:cNvPr>
        <xdr:cNvSpPr>
          <a:spLocks noChangeAspect="1" noChangeArrowheads="1"/>
        </xdr:cNvSpPr>
      </xdr:nvSpPr>
      <xdr:spPr bwMode="auto">
        <a:xfrm>
          <a:off x="485775" y="17325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119</xdr:row>
      <xdr:rowOff>0</xdr:rowOff>
    </xdr:from>
    <xdr:to>
      <xdr:col>1</xdr:col>
      <xdr:colOff>142875</xdr:colOff>
      <xdr:row>119</xdr:row>
      <xdr:rowOff>123825</xdr:rowOff>
    </xdr:to>
    <xdr:sp macro="" textlink="">
      <xdr:nvSpPr>
        <xdr:cNvPr id="987264" name="AutoShape 2" descr="image002">
          <a:extLst>
            <a:ext uri="{FF2B5EF4-FFF2-40B4-BE49-F238E27FC236}">
              <a16:creationId xmlns:a16="http://schemas.microsoft.com/office/drawing/2014/main" xmlns="" id="{00000000-0008-0000-0200-000080100F00}"/>
            </a:ext>
          </a:extLst>
        </xdr:cNvPr>
        <xdr:cNvSpPr>
          <a:spLocks noChangeAspect="1" noChangeArrowheads="1"/>
        </xdr:cNvSpPr>
      </xdr:nvSpPr>
      <xdr:spPr bwMode="auto">
        <a:xfrm>
          <a:off x="485775" y="17325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119</xdr:row>
      <xdr:rowOff>0</xdr:rowOff>
    </xdr:from>
    <xdr:to>
      <xdr:col>1</xdr:col>
      <xdr:colOff>142875</xdr:colOff>
      <xdr:row>119</xdr:row>
      <xdr:rowOff>123825</xdr:rowOff>
    </xdr:to>
    <xdr:sp macro="" textlink="">
      <xdr:nvSpPr>
        <xdr:cNvPr id="987265" name="AutoShape 3" descr="image002">
          <a:extLst>
            <a:ext uri="{FF2B5EF4-FFF2-40B4-BE49-F238E27FC236}">
              <a16:creationId xmlns:a16="http://schemas.microsoft.com/office/drawing/2014/main" xmlns="" id="{00000000-0008-0000-0200-000081100F00}"/>
            </a:ext>
          </a:extLst>
        </xdr:cNvPr>
        <xdr:cNvSpPr>
          <a:spLocks noChangeAspect="1" noChangeArrowheads="1"/>
        </xdr:cNvSpPr>
      </xdr:nvSpPr>
      <xdr:spPr bwMode="auto">
        <a:xfrm>
          <a:off x="485775" y="17325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119</xdr:row>
      <xdr:rowOff>0</xdr:rowOff>
    </xdr:from>
    <xdr:to>
      <xdr:col>1</xdr:col>
      <xdr:colOff>142875</xdr:colOff>
      <xdr:row>119</xdr:row>
      <xdr:rowOff>123825</xdr:rowOff>
    </xdr:to>
    <xdr:sp macro="" textlink="">
      <xdr:nvSpPr>
        <xdr:cNvPr id="987266" name="AutoShape 4" descr="image002">
          <a:extLst>
            <a:ext uri="{FF2B5EF4-FFF2-40B4-BE49-F238E27FC236}">
              <a16:creationId xmlns:a16="http://schemas.microsoft.com/office/drawing/2014/main" xmlns="" id="{00000000-0008-0000-0200-000082100F00}"/>
            </a:ext>
          </a:extLst>
        </xdr:cNvPr>
        <xdr:cNvSpPr>
          <a:spLocks noChangeAspect="1" noChangeArrowheads="1"/>
        </xdr:cNvSpPr>
      </xdr:nvSpPr>
      <xdr:spPr bwMode="auto">
        <a:xfrm>
          <a:off x="485775" y="17325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119</xdr:row>
      <xdr:rowOff>0</xdr:rowOff>
    </xdr:from>
    <xdr:to>
      <xdr:col>1</xdr:col>
      <xdr:colOff>142875</xdr:colOff>
      <xdr:row>119</xdr:row>
      <xdr:rowOff>123825</xdr:rowOff>
    </xdr:to>
    <xdr:sp macro="" textlink="">
      <xdr:nvSpPr>
        <xdr:cNvPr id="987267" name="AutoShape 10" descr="image002">
          <a:extLst>
            <a:ext uri="{FF2B5EF4-FFF2-40B4-BE49-F238E27FC236}">
              <a16:creationId xmlns:a16="http://schemas.microsoft.com/office/drawing/2014/main" xmlns="" id="{00000000-0008-0000-0200-000083100F00}"/>
            </a:ext>
          </a:extLst>
        </xdr:cNvPr>
        <xdr:cNvSpPr>
          <a:spLocks noChangeAspect="1" noChangeArrowheads="1"/>
        </xdr:cNvSpPr>
      </xdr:nvSpPr>
      <xdr:spPr bwMode="auto">
        <a:xfrm>
          <a:off x="485775" y="17325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68" name="AutoShape 1" descr="image002">
          <a:extLst>
            <a:ext uri="{FF2B5EF4-FFF2-40B4-BE49-F238E27FC236}">
              <a16:creationId xmlns:a16="http://schemas.microsoft.com/office/drawing/2014/main" xmlns="" id="{00000000-0008-0000-0200-000084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69" name="AutoShape 2" descr="image002">
          <a:extLst>
            <a:ext uri="{FF2B5EF4-FFF2-40B4-BE49-F238E27FC236}">
              <a16:creationId xmlns:a16="http://schemas.microsoft.com/office/drawing/2014/main" xmlns="" id="{00000000-0008-0000-0200-000085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70" name="AutoShape 3" descr="image002">
          <a:extLst>
            <a:ext uri="{FF2B5EF4-FFF2-40B4-BE49-F238E27FC236}">
              <a16:creationId xmlns:a16="http://schemas.microsoft.com/office/drawing/2014/main" xmlns="" id="{00000000-0008-0000-0200-000086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71" name="AutoShape 4" descr="image002">
          <a:extLst>
            <a:ext uri="{FF2B5EF4-FFF2-40B4-BE49-F238E27FC236}">
              <a16:creationId xmlns:a16="http://schemas.microsoft.com/office/drawing/2014/main" xmlns="" id="{00000000-0008-0000-0200-000087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72" name="AutoShape 10" descr="image002">
          <a:extLst>
            <a:ext uri="{FF2B5EF4-FFF2-40B4-BE49-F238E27FC236}">
              <a16:creationId xmlns:a16="http://schemas.microsoft.com/office/drawing/2014/main" xmlns="" id="{00000000-0008-0000-0200-000088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273" name="AutoShape 1" descr="image002">
          <a:extLst>
            <a:ext uri="{FF2B5EF4-FFF2-40B4-BE49-F238E27FC236}">
              <a16:creationId xmlns:a16="http://schemas.microsoft.com/office/drawing/2014/main" xmlns="" id="{00000000-0008-0000-0200-000089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274" name="AutoShape 2" descr="image002">
          <a:extLst>
            <a:ext uri="{FF2B5EF4-FFF2-40B4-BE49-F238E27FC236}">
              <a16:creationId xmlns:a16="http://schemas.microsoft.com/office/drawing/2014/main" xmlns="" id="{00000000-0008-0000-0200-00008A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275" name="AutoShape 3" descr="image002">
          <a:extLst>
            <a:ext uri="{FF2B5EF4-FFF2-40B4-BE49-F238E27FC236}">
              <a16:creationId xmlns:a16="http://schemas.microsoft.com/office/drawing/2014/main" xmlns="" id="{00000000-0008-0000-0200-00008B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276" name="AutoShape 4" descr="image002">
          <a:extLst>
            <a:ext uri="{FF2B5EF4-FFF2-40B4-BE49-F238E27FC236}">
              <a16:creationId xmlns:a16="http://schemas.microsoft.com/office/drawing/2014/main" xmlns="" id="{00000000-0008-0000-0200-00008C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277" name="AutoShape 10" descr="image002">
          <a:extLst>
            <a:ext uri="{FF2B5EF4-FFF2-40B4-BE49-F238E27FC236}">
              <a16:creationId xmlns:a16="http://schemas.microsoft.com/office/drawing/2014/main" xmlns="" id="{00000000-0008-0000-0200-00008D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278" name="AutoShape 1" descr="image002">
          <a:extLst>
            <a:ext uri="{FF2B5EF4-FFF2-40B4-BE49-F238E27FC236}">
              <a16:creationId xmlns:a16="http://schemas.microsoft.com/office/drawing/2014/main" xmlns="" id="{00000000-0008-0000-0200-00008E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279" name="AutoShape 2" descr="image002">
          <a:extLst>
            <a:ext uri="{FF2B5EF4-FFF2-40B4-BE49-F238E27FC236}">
              <a16:creationId xmlns:a16="http://schemas.microsoft.com/office/drawing/2014/main" xmlns="" id="{00000000-0008-0000-0200-00008F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280" name="AutoShape 3" descr="image002">
          <a:extLst>
            <a:ext uri="{FF2B5EF4-FFF2-40B4-BE49-F238E27FC236}">
              <a16:creationId xmlns:a16="http://schemas.microsoft.com/office/drawing/2014/main" xmlns="" id="{00000000-0008-0000-0200-000090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281" name="AutoShape 4" descr="image002">
          <a:extLst>
            <a:ext uri="{FF2B5EF4-FFF2-40B4-BE49-F238E27FC236}">
              <a16:creationId xmlns:a16="http://schemas.microsoft.com/office/drawing/2014/main" xmlns="" id="{00000000-0008-0000-0200-000091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282" name="AutoShape 10" descr="image002">
          <a:extLst>
            <a:ext uri="{FF2B5EF4-FFF2-40B4-BE49-F238E27FC236}">
              <a16:creationId xmlns:a16="http://schemas.microsoft.com/office/drawing/2014/main" xmlns="" id="{00000000-0008-0000-0200-000092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283" name="AutoShape 1" descr="image002">
          <a:extLst>
            <a:ext uri="{FF2B5EF4-FFF2-40B4-BE49-F238E27FC236}">
              <a16:creationId xmlns:a16="http://schemas.microsoft.com/office/drawing/2014/main" xmlns="" id="{00000000-0008-0000-0200-000093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284" name="AutoShape 2" descr="image002">
          <a:extLst>
            <a:ext uri="{FF2B5EF4-FFF2-40B4-BE49-F238E27FC236}">
              <a16:creationId xmlns:a16="http://schemas.microsoft.com/office/drawing/2014/main" xmlns="" id="{00000000-0008-0000-0200-000094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285" name="AutoShape 3" descr="image002">
          <a:extLst>
            <a:ext uri="{FF2B5EF4-FFF2-40B4-BE49-F238E27FC236}">
              <a16:creationId xmlns:a16="http://schemas.microsoft.com/office/drawing/2014/main" xmlns="" id="{00000000-0008-0000-0200-000095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286" name="AutoShape 4" descr="image002">
          <a:extLst>
            <a:ext uri="{FF2B5EF4-FFF2-40B4-BE49-F238E27FC236}">
              <a16:creationId xmlns:a16="http://schemas.microsoft.com/office/drawing/2014/main" xmlns="" id="{00000000-0008-0000-0200-000096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287" name="AutoShape 10" descr="image002">
          <a:extLst>
            <a:ext uri="{FF2B5EF4-FFF2-40B4-BE49-F238E27FC236}">
              <a16:creationId xmlns:a16="http://schemas.microsoft.com/office/drawing/2014/main" xmlns="" id="{00000000-0008-0000-0200-000097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288" name="AutoShape 1" descr="image002">
          <a:extLst>
            <a:ext uri="{FF2B5EF4-FFF2-40B4-BE49-F238E27FC236}">
              <a16:creationId xmlns:a16="http://schemas.microsoft.com/office/drawing/2014/main" xmlns="" id="{00000000-0008-0000-0200-000098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289" name="AutoShape 2" descr="image002">
          <a:extLst>
            <a:ext uri="{FF2B5EF4-FFF2-40B4-BE49-F238E27FC236}">
              <a16:creationId xmlns:a16="http://schemas.microsoft.com/office/drawing/2014/main" xmlns="" id="{00000000-0008-0000-0200-000099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290" name="AutoShape 3" descr="image002">
          <a:extLst>
            <a:ext uri="{FF2B5EF4-FFF2-40B4-BE49-F238E27FC236}">
              <a16:creationId xmlns:a16="http://schemas.microsoft.com/office/drawing/2014/main" xmlns="" id="{00000000-0008-0000-0200-00009A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291" name="AutoShape 4" descr="image002">
          <a:extLst>
            <a:ext uri="{FF2B5EF4-FFF2-40B4-BE49-F238E27FC236}">
              <a16:creationId xmlns:a16="http://schemas.microsoft.com/office/drawing/2014/main" xmlns="" id="{00000000-0008-0000-0200-00009B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292" name="AutoShape 10" descr="image002">
          <a:extLst>
            <a:ext uri="{FF2B5EF4-FFF2-40B4-BE49-F238E27FC236}">
              <a16:creationId xmlns:a16="http://schemas.microsoft.com/office/drawing/2014/main" xmlns="" id="{00000000-0008-0000-0200-00009C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7293" name="AutoShape 1" descr="image002">
          <a:extLst>
            <a:ext uri="{FF2B5EF4-FFF2-40B4-BE49-F238E27FC236}">
              <a16:creationId xmlns:a16="http://schemas.microsoft.com/office/drawing/2014/main" xmlns="" id="{00000000-0008-0000-0200-00009D10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7294" name="AutoShape 2" descr="image002">
          <a:extLst>
            <a:ext uri="{FF2B5EF4-FFF2-40B4-BE49-F238E27FC236}">
              <a16:creationId xmlns:a16="http://schemas.microsoft.com/office/drawing/2014/main" xmlns="" id="{00000000-0008-0000-0200-00009E10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7295" name="AutoShape 3" descr="image002">
          <a:extLst>
            <a:ext uri="{FF2B5EF4-FFF2-40B4-BE49-F238E27FC236}">
              <a16:creationId xmlns:a16="http://schemas.microsoft.com/office/drawing/2014/main" xmlns="" id="{00000000-0008-0000-0200-00009F10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7296" name="AutoShape 4" descr="image002">
          <a:extLst>
            <a:ext uri="{FF2B5EF4-FFF2-40B4-BE49-F238E27FC236}">
              <a16:creationId xmlns:a16="http://schemas.microsoft.com/office/drawing/2014/main" xmlns="" id="{00000000-0008-0000-0200-0000A010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7297" name="AutoShape 10" descr="image002">
          <a:extLst>
            <a:ext uri="{FF2B5EF4-FFF2-40B4-BE49-F238E27FC236}">
              <a16:creationId xmlns:a16="http://schemas.microsoft.com/office/drawing/2014/main" xmlns="" id="{00000000-0008-0000-0200-0000A110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7298" name="AutoShape 1" descr="image002">
          <a:extLst>
            <a:ext uri="{FF2B5EF4-FFF2-40B4-BE49-F238E27FC236}">
              <a16:creationId xmlns:a16="http://schemas.microsoft.com/office/drawing/2014/main" xmlns="" id="{00000000-0008-0000-0200-0000A210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7299" name="AutoShape 2" descr="image002">
          <a:extLst>
            <a:ext uri="{FF2B5EF4-FFF2-40B4-BE49-F238E27FC236}">
              <a16:creationId xmlns:a16="http://schemas.microsoft.com/office/drawing/2014/main" xmlns="" id="{00000000-0008-0000-0200-0000A310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7300" name="AutoShape 3" descr="image002">
          <a:extLst>
            <a:ext uri="{FF2B5EF4-FFF2-40B4-BE49-F238E27FC236}">
              <a16:creationId xmlns:a16="http://schemas.microsoft.com/office/drawing/2014/main" xmlns="" id="{00000000-0008-0000-0200-0000A410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7301" name="AutoShape 4" descr="image002">
          <a:extLst>
            <a:ext uri="{FF2B5EF4-FFF2-40B4-BE49-F238E27FC236}">
              <a16:creationId xmlns:a16="http://schemas.microsoft.com/office/drawing/2014/main" xmlns="" id="{00000000-0008-0000-0200-0000A510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7302" name="AutoShape 10" descr="image002">
          <a:extLst>
            <a:ext uri="{FF2B5EF4-FFF2-40B4-BE49-F238E27FC236}">
              <a16:creationId xmlns:a16="http://schemas.microsoft.com/office/drawing/2014/main" xmlns="" id="{00000000-0008-0000-0200-0000A610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7303" name="AutoShape 1" descr="image002">
          <a:extLst>
            <a:ext uri="{FF2B5EF4-FFF2-40B4-BE49-F238E27FC236}">
              <a16:creationId xmlns:a16="http://schemas.microsoft.com/office/drawing/2014/main" xmlns="" id="{00000000-0008-0000-0200-0000A710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7304" name="AutoShape 2" descr="image002">
          <a:extLst>
            <a:ext uri="{FF2B5EF4-FFF2-40B4-BE49-F238E27FC236}">
              <a16:creationId xmlns:a16="http://schemas.microsoft.com/office/drawing/2014/main" xmlns="" id="{00000000-0008-0000-0200-0000A810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7305" name="AutoShape 3" descr="image002">
          <a:extLst>
            <a:ext uri="{FF2B5EF4-FFF2-40B4-BE49-F238E27FC236}">
              <a16:creationId xmlns:a16="http://schemas.microsoft.com/office/drawing/2014/main" xmlns="" id="{00000000-0008-0000-0200-0000A910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7306" name="AutoShape 4" descr="image002">
          <a:extLst>
            <a:ext uri="{FF2B5EF4-FFF2-40B4-BE49-F238E27FC236}">
              <a16:creationId xmlns:a16="http://schemas.microsoft.com/office/drawing/2014/main" xmlns="" id="{00000000-0008-0000-0200-0000AA10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7307" name="AutoShape 10" descr="image002">
          <a:extLst>
            <a:ext uri="{FF2B5EF4-FFF2-40B4-BE49-F238E27FC236}">
              <a16:creationId xmlns:a16="http://schemas.microsoft.com/office/drawing/2014/main" xmlns="" id="{00000000-0008-0000-0200-0000AB10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308" name="AutoShape 1" descr="image002">
          <a:extLst>
            <a:ext uri="{FF2B5EF4-FFF2-40B4-BE49-F238E27FC236}">
              <a16:creationId xmlns:a16="http://schemas.microsoft.com/office/drawing/2014/main" xmlns="" id="{00000000-0008-0000-0200-0000AC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309" name="AutoShape 2" descr="image002">
          <a:extLst>
            <a:ext uri="{FF2B5EF4-FFF2-40B4-BE49-F238E27FC236}">
              <a16:creationId xmlns:a16="http://schemas.microsoft.com/office/drawing/2014/main" xmlns="" id="{00000000-0008-0000-0200-0000AD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310" name="AutoShape 3" descr="image002">
          <a:extLst>
            <a:ext uri="{FF2B5EF4-FFF2-40B4-BE49-F238E27FC236}">
              <a16:creationId xmlns:a16="http://schemas.microsoft.com/office/drawing/2014/main" xmlns="" id="{00000000-0008-0000-0200-0000AE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311" name="AutoShape 4" descr="image002">
          <a:extLst>
            <a:ext uri="{FF2B5EF4-FFF2-40B4-BE49-F238E27FC236}">
              <a16:creationId xmlns:a16="http://schemas.microsoft.com/office/drawing/2014/main" xmlns="" id="{00000000-0008-0000-0200-0000AF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312" name="AutoShape 10" descr="image002">
          <a:extLst>
            <a:ext uri="{FF2B5EF4-FFF2-40B4-BE49-F238E27FC236}">
              <a16:creationId xmlns:a16="http://schemas.microsoft.com/office/drawing/2014/main" xmlns="" id="{00000000-0008-0000-0200-0000B0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313" name="AutoShape 1" descr="image002">
          <a:extLst>
            <a:ext uri="{FF2B5EF4-FFF2-40B4-BE49-F238E27FC236}">
              <a16:creationId xmlns:a16="http://schemas.microsoft.com/office/drawing/2014/main" xmlns="" id="{00000000-0008-0000-0200-0000B1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314" name="AutoShape 2" descr="image002">
          <a:extLst>
            <a:ext uri="{FF2B5EF4-FFF2-40B4-BE49-F238E27FC236}">
              <a16:creationId xmlns:a16="http://schemas.microsoft.com/office/drawing/2014/main" xmlns="" id="{00000000-0008-0000-0200-0000B2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315" name="AutoShape 3" descr="image002">
          <a:extLst>
            <a:ext uri="{FF2B5EF4-FFF2-40B4-BE49-F238E27FC236}">
              <a16:creationId xmlns:a16="http://schemas.microsoft.com/office/drawing/2014/main" xmlns="" id="{00000000-0008-0000-0200-0000B3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316" name="AutoShape 4" descr="image002">
          <a:extLst>
            <a:ext uri="{FF2B5EF4-FFF2-40B4-BE49-F238E27FC236}">
              <a16:creationId xmlns:a16="http://schemas.microsoft.com/office/drawing/2014/main" xmlns="" id="{00000000-0008-0000-0200-0000B4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317" name="AutoShape 10" descr="image002">
          <a:extLst>
            <a:ext uri="{FF2B5EF4-FFF2-40B4-BE49-F238E27FC236}">
              <a16:creationId xmlns:a16="http://schemas.microsoft.com/office/drawing/2014/main" xmlns="" id="{00000000-0008-0000-0200-0000B5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318" name="AutoShape 1" descr="image002">
          <a:extLst>
            <a:ext uri="{FF2B5EF4-FFF2-40B4-BE49-F238E27FC236}">
              <a16:creationId xmlns:a16="http://schemas.microsoft.com/office/drawing/2014/main" xmlns="" id="{00000000-0008-0000-0200-0000B6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319" name="AutoShape 2" descr="image002">
          <a:extLst>
            <a:ext uri="{FF2B5EF4-FFF2-40B4-BE49-F238E27FC236}">
              <a16:creationId xmlns:a16="http://schemas.microsoft.com/office/drawing/2014/main" xmlns="" id="{00000000-0008-0000-0200-0000B7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320" name="AutoShape 3" descr="image002">
          <a:extLst>
            <a:ext uri="{FF2B5EF4-FFF2-40B4-BE49-F238E27FC236}">
              <a16:creationId xmlns:a16="http://schemas.microsoft.com/office/drawing/2014/main" xmlns="" id="{00000000-0008-0000-0200-0000B8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321" name="AutoShape 4" descr="image002">
          <a:extLst>
            <a:ext uri="{FF2B5EF4-FFF2-40B4-BE49-F238E27FC236}">
              <a16:creationId xmlns:a16="http://schemas.microsoft.com/office/drawing/2014/main" xmlns="" id="{00000000-0008-0000-0200-0000B9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322" name="AutoShape 10" descr="image002">
          <a:extLst>
            <a:ext uri="{FF2B5EF4-FFF2-40B4-BE49-F238E27FC236}">
              <a16:creationId xmlns:a16="http://schemas.microsoft.com/office/drawing/2014/main" xmlns="" id="{00000000-0008-0000-0200-0000BA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148</xdr:row>
      <xdr:rowOff>0</xdr:rowOff>
    </xdr:from>
    <xdr:to>
      <xdr:col>1</xdr:col>
      <xdr:colOff>142875</xdr:colOff>
      <xdr:row>148</xdr:row>
      <xdr:rowOff>123825</xdr:rowOff>
    </xdr:to>
    <xdr:sp macro="" textlink="">
      <xdr:nvSpPr>
        <xdr:cNvPr id="987323" name="AutoShape 1" descr="image002">
          <a:extLst>
            <a:ext uri="{FF2B5EF4-FFF2-40B4-BE49-F238E27FC236}">
              <a16:creationId xmlns:a16="http://schemas.microsoft.com/office/drawing/2014/main" xmlns="" id="{00000000-0008-0000-0200-0000BB100F00}"/>
            </a:ext>
          </a:extLst>
        </xdr:cNvPr>
        <xdr:cNvSpPr>
          <a:spLocks noChangeAspect="1" noChangeArrowheads="1"/>
        </xdr:cNvSpPr>
      </xdr:nvSpPr>
      <xdr:spPr bwMode="auto">
        <a:xfrm>
          <a:off x="485775" y="220599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148</xdr:row>
      <xdr:rowOff>0</xdr:rowOff>
    </xdr:from>
    <xdr:to>
      <xdr:col>1</xdr:col>
      <xdr:colOff>142875</xdr:colOff>
      <xdr:row>148</xdr:row>
      <xdr:rowOff>123825</xdr:rowOff>
    </xdr:to>
    <xdr:sp macro="" textlink="">
      <xdr:nvSpPr>
        <xdr:cNvPr id="987324" name="AutoShape 2" descr="image002">
          <a:extLst>
            <a:ext uri="{FF2B5EF4-FFF2-40B4-BE49-F238E27FC236}">
              <a16:creationId xmlns:a16="http://schemas.microsoft.com/office/drawing/2014/main" xmlns="" id="{00000000-0008-0000-0200-0000BC100F00}"/>
            </a:ext>
          </a:extLst>
        </xdr:cNvPr>
        <xdr:cNvSpPr>
          <a:spLocks noChangeAspect="1" noChangeArrowheads="1"/>
        </xdr:cNvSpPr>
      </xdr:nvSpPr>
      <xdr:spPr bwMode="auto">
        <a:xfrm>
          <a:off x="485775" y="220599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148</xdr:row>
      <xdr:rowOff>0</xdr:rowOff>
    </xdr:from>
    <xdr:to>
      <xdr:col>1</xdr:col>
      <xdr:colOff>142875</xdr:colOff>
      <xdr:row>148</xdr:row>
      <xdr:rowOff>123825</xdr:rowOff>
    </xdr:to>
    <xdr:sp macro="" textlink="">
      <xdr:nvSpPr>
        <xdr:cNvPr id="987325" name="AutoShape 3" descr="image002">
          <a:extLst>
            <a:ext uri="{FF2B5EF4-FFF2-40B4-BE49-F238E27FC236}">
              <a16:creationId xmlns:a16="http://schemas.microsoft.com/office/drawing/2014/main" xmlns="" id="{00000000-0008-0000-0200-0000BD100F00}"/>
            </a:ext>
          </a:extLst>
        </xdr:cNvPr>
        <xdr:cNvSpPr>
          <a:spLocks noChangeAspect="1" noChangeArrowheads="1"/>
        </xdr:cNvSpPr>
      </xdr:nvSpPr>
      <xdr:spPr bwMode="auto">
        <a:xfrm>
          <a:off x="485775" y="220599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148</xdr:row>
      <xdr:rowOff>0</xdr:rowOff>
    </xdr:from>
    <xdr:to>
      <xdr:col>1</xdr:col>
      <xdr:colOff>142875</xdr:colOff>
      <xdr:row>148</xdr:row>
      <xdr:rowOff>123825</xdr:rowOff>
    </xdr:to>
    <xdr:sp macro="" textlink="">
      <xdr:nvSpPr>
        <xdr:cNvPr id="987326" name="AutoShape 4" descr="image002">
          <a:extLst>
            <a:ext uri="{FF2B5EF4-FFF2-40B4-BE49-F238E27FC236}">
              <a16:creationId xmlns:a16="http://schemas.microsoft.com/office/drawing/2014/main" xmlns="" id="{00000000-0008-0000-0200-0000BE100F00}"/>
            </a:ext>
          </a:extLst>
        </xdr:cNvPr>
        <xdr:cNvSpPr>
          <a:spLocks noChangeAspect="1" noChangeArrowheads="1"/>
        </xdr:cNvSpPr>
      </xdr:nvSpPr>
      <xdr:spPr bwMode="auto">
        <a:xfrm>
          <a:off x="485775" y="220599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148</xdr:row>
      <xdr:rowOff>0</xdr:rowOff>
    </xdr:from>
    <xdr:to>
      <xdr:col>1</xdr:col>
      <xdr:colOff>142875</xdr:colOff>
      <xdr:row>148</xdr:row>
      <xdr:rowOff>123825</xdr:rowOff>
    </xdr:to>
    <xdr:sp macro="" textlink="">
      <xdr:nvSpPr>
        <xdr:cNvPr id="987327" name="AutoShape 10" descr="image002">
          <a:extLst>
            <a:ext uri="{FF2B5EF4-FFF2-40B4-BE49-F238E27FC236}">
              <a16:creationId xmlns:a16="http://schemas.microsoft.com/office/drawing/2014/main" xmlns="" id="{00000000-0008-0000-0200-0000BF100F00}"/>
            </a:ext>
          </a:extLst>
        </xdr:cNvPr>
        <xdr:cNvSpPr>
          <a:spLocks noChangeAspect="1" noChangeArrowheads="1"/>
        </xdr:cNvSpPr>
      </xdr:nvSpPr>
      <xdr:spPr bwMode="auto">
        <a:xfrm>
          <a:off x="485775" y="220599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328" name="AutoShape 1" descr="image002">
          <a:extLst>
            <a:ext uri="{FF2B5EF4-FFF2-40B4-BE49-F238E27FC236}">
              <a16:creationId xmlns:a16="http://schemas.microsoft.com/office/drawing/2014/main" xmlns="" id="{00000000-0008-0000-0200-0000C0100F00}"/>
            </a:ext>
          </a:extLst>
        </xdr:cNvPr>
        <xdr:cNvSpPr>
          <a:spLocks noChangeAspect="1" noChangeArrowheads="1"/>
        </xdr:cNvSpPr>
      </xdr:nvSpPr>
      <xdr:spPr bwMode="auto">
        <a:xfrm>
          <a:off x="485775" y="21259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329" name="AutoShape 2" descr="image002">
          <a:extLst>
            <a:ext uri="{FF2B5EF4-FFF2-40B4-BE49-F238E27FC236}">
              <a16:creationId xmlns:a16="http://schemas.microsoft.com/office/drawing/2014/main" xmlns="" id="{00000000-0008-0000-0200-0000C1100F00}"/>
            </a:ext>
          </a:extLst>
        </xdr:cNvPr>
        <xdr:cNvSpPr>
          <a:spLocks noChangeAspect="1" noChangeArrowheads="1"/>
        </xdr:cNvSpPr>
      </xdr:nvSpPr>
      <xdr:spPr bwMode="auto">
        <a:xfrm>
          <a:off x="485775" y="21259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330" name="AutoShape 3" descr="image002">
          <a:extLst>
            <a:ext uri="{FF2B5EF4-FFF2-40B4-BE49-F238E27FC236}">
              <a16:creationId xmlns:a16="http://schemas.microsoft.com/office/drawing/2014/main" xmlns="" id="{00000000-0008-0000-0200-0000C2100F00}"/>
            </a:ext>
          </a:extLst>
        </xdr:cNvPr>
        <xdr:cNvSpPr>
          <a:spLocks noChangeAspect="1" noChangeArrowheads="1"/>
        </xdr:cNvSpPr>
      </xdr:nvSpPr>
      <xdr:spPr bwMode="auto">
        <a:xfrm>
          <a:off x="485775" y="21259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331" name="AutoShape 4" descr="image002">
          <a:extLst>
            <a:ext uri="{FF2B5EF4-FFF2-40B4-BE49-F238E27FC236}">
              <a16:creationId xmlns:a16="http://schemas.microsoft.com/office/drawing/2014/main" xmlns="" id="{00000000-0008-0000-0200-0000C3100F00}"/>
            </a:ext>
          </a:extLst>
        </xdr:cNvPr>
        <xdr:cNvSpPr>
          <a:spLocks noChangeAspect="1" noChangeArrowheads="1"/>
        </xdr:cNvSpPr>
      </xdr:nvSpPr>
      <xdr:spPr bwMode="auto">
        <a:xfrm>
          <a:off x="485775" y="21259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332" name="AutoShape 10" descr="image002">
          <a:extLst>
            <a:ext uri="{FF2B5EF4-FFF2-40B4-BE49-F238E27FC236}">
              <a16:creationId xmlns:a16="http://schemas.microsoft.com/office/drawing/2014/main" xmlns="" id="{00000000-0008-0000-0200-0000C4100F00}"/>
            </a:ext>
          </a:extLst>
        </xdr:cNvPr>
        <xdr:cNvSpPr>
          <a:spLocks noChangeAspect="1" noChangeArrowheads="1"/>
        </xdr:cNvSpPr>
      </xdr:nvSpPr>
      <xdr:spPr bwMode="auto">
        <a:xfrm>
          <a:off x="485775" y="21259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33" name="AutoShape 1" descr="image002">
          <a:extLst>
            <a:ext uri="{FF2B5EF4-FFF2-40B4-BE49-F238E27FC236}">
              <a16:creationId xmlns:a16="http://schemas.microsoft.com/office/drawing/2014/main" xmlns="" id="{00000000-0008-0000-0200-0000C5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34" name="AutoShape 2" descr="image002">
          <a:extLst>
            <a:ext uri="{FF2B5EF4-FFF2-40B4-BE49-F238E27FC236}">
              <a16:creationId xmlns:a16="http://schemas.microsoft.com/office/drawing/2014/main" xmlns="" id="{00000000-0008-0000-0200-0000C6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35" name="AutoShape 3" descr="image002">
          <a:extLst>
            <a:ext uri="{FF2B5EF4-FFF2-40B4-BE49-F238E27FC236}">
              <a16:creationId xmlns:a16="http://schemas.microsoft.com/office/drawing/2014/main" xmlns="" id="{00000000-0008-0000-0200-0000C7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36" name="AutoShape 4" descr="image002">
          <a:extLst>
            <a:ext uri="{FF2B5EF4-FFF2-40B4-BE49-F238E27FC236}">
              <a16:creationId xmlns:a16="http://schemas.microsoft.com/office/drawing/2014/main" xmlns="" id="{00000000-0008-0000-0200-0000C8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37" name="AutoShape 10" descr="image002">
          <a:extLst>
            <a:ext uri="{FF2B5EF4-FFF2-40B4-BE49-F238E27FC236}">
              <a16:creationId xmlns:a16="http://schemas.microsoft.com/office/drawing/2014/main" xmlns="" id="{00000000-0008-0000-0200-0000C9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38" name="AutoShape 1" descr="image002">
          <a:extLst>
            <a:ext uri="{FF2B5EF4-FFF2-40B4-BE49-F238E27FC236}">
              <a16:creationId xmlns:a16="http://schemas.microsoft.com/office/drawing/2014/main" xmlns="" id="{00000000-0008-0000-0200-0000CA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39" name="AutoShape 2" descr="image002">
          <a:extLst>
            <a:ext uri="{FF2B5EF4-FFF2-40B4-BE49-F238E27FC236}">
              <a16:creationId xmlns:a16="http://schemas.microsoft.com/office/drawing/2014/main" xmlns="" id="{00000000-0008-0000-0200-0000CB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40" name="AutoShape 3" descr="image002">
          <a:extLst>
            <a:ext uri="{FF2B5EF4-FFF2-40B4-BE49-F238E27FC236}">
              <a16:creationId xmlns:a16="http://schemas.microsoft.com/office/drawing/2014/main" xmlns="" id="{00000000-0008-0000-0200-0000CC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41" name="AutoShape 4" descr="image002">
          <a:extLst>
            <a:ext uri="{FF2B5EF4-FFF2-40B4-BE49-F238E27FC236}">
              <a16:creationId xmlns:a16="http://schemas.microsoft.com/office/drawing/2014/main" xmlns="" id="{00000000-0008-0000-0200-0000CD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42" name="AutoShape 10" descr="image002">
          <a:extLst>
            <a:ext uri="{FF2B5EF4-FFF2-40B4-BE49-F238E27FC236}">
              <a16:creationId xmlns:a16="http://schemas.microsoft.com/office/drawing/2014/main" xmlns="" id="{00000000-0008-0000-0200-0000CE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43" name="AutoShape 1" descr="image002">
          <a:extLst>
            <a:ext uri="{FF2B5EF4-FFF2-40B4-BE49-F238E27FC236}">
              <a16:creationId xmlns:a16="http://schemas.microsoft.com/office/drawing/2014/main" xmlns="" id="{00000000-0008-0000-0200-0000CF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44" name="AutoShape 2" descr="image002">
          <a:extLst>
            <a:ext uri="{FF2B5EF4-FFF2-40B4-BE49-F238E27FC236}">
              <a16:creationId xmlns:a16="http://schemas.microsoft.com/office/drawing/2014/main" xmlns="" id="{00000000-0008-0000-0200-0000D0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45" name="AutoShape 3" descr="image002">
          <a:extLst>
            <a:ext uri="{FF2B5EF4-FFF2-40B4-BE49-F238E27FC236}">
              <a16:creationId xmlns:a16="http://schemas.microsoft.com/office/drawing/2014/main" xmlns="" id="{00000000-0008-0000-0200-0000D1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46" name="AutoShape 4" descr="image002">
          <a:extLst>
            <a:ext uri="{FF2B5EF4-FFF2-40B4-BE49-F238E27FC236}">
              <a16:creationId xmlns:a16="http://schemas.microsoft.com/office/drawing/2014/main" xmlns="" id="{00000000-0008-0000-0200-0000D2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47" name="AutoShape 10" descr="image002">
          <a:extLst>
            <a:ext uri="{FF2B5EF4-FFF2-40B4-BE49-F238E27FC236}">
              <a16:creationId xmlns:a16="http://schemas.microsoft.com/office/drawing/2014/main" xmlns="" id="{00000000-0008-0000-0200-0000D3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48" name="AutoShape 1" descr="image002">
          <a:extLst>
            <a:ext uri="{FF2B5EF4-FFF2-40B4-BE49-F238E27FC236}">
              <a16:creationId xmlns:a16="http://schemas.microsoft.com/office/drawing/2014/main" xmlns="" id="{00000000-0008-0000-0200-0000D4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49" name="AutoShape 2" descr="image002">
          <a:extLst>
            <a:ext uri="{FF2B5EF4-FFF2-40B4-BE49-F238E27FC236}">
              <a16:creationId xmlns:a16="http://schemas.microsoft.com/office/drawing/2014/main" xmlns="" id="{00000000-0008-0000-0200-0000D5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50" name="AutoShape 3" descr="image002">
          <a:extLst>
            <a:ext uri="{FF2B5EF4-FFF2-40B4-BE49-F238E27FC236}">
              <a16:creationId xmlns:a16="http://schemas.microsoft.com/office/drawing/2014/main" xmlns="" id="{00000000-0008-0000-0200-0000D6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51" name="AutoShape 4" descr="image002">
          <a:extLst>
            <a:ext uri="{FF2B5EF4-FFF2-40B4-BE49-F238E27FC236}">
              <a16:creationId xmlns:a16="http://schemas.microsoft.com/office/drawing/2014/main" xmlns="" id="{00000000-0008-0000-0200-0000D7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52" name="AutoShape 10" descr="image002">
          <a:extLst>
            <a:ext uri="{FF2B5EF4-FFF2-40B4-BE49-F238E27FC236}">
              <a16:creationId xmlns:a16="http://schemas.microsoft.com/office/drawing/2014/main" xmlns="" id="{00000000-0008-0000-0200-0000D8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53" name="AutoShape 1" descr="image002">
          <a:extLst>
            <a:ext uri="{FF2B5EF4-FFF2-40B4-BE49-F238E27FC236}">
              <a16:creationId xmlns:a16="http://schemas.microsoft.com/office/drawing/2014/main" xmlns="" id="{00000000-0008-0000-0200-0000D9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54" name="AutoShape 2" descr="image002">
          <a:extLst>
            <a:ext uri="{FF2B5EF4-FFF2-40B4-BE49-F238E27FC236}">
              <a16:creationId xmlns:a16="http://schemas.microsoft.com/office/drawing/2014/main" xmlns="" id="{00000000-0008-0000-0200-0000DA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55" name="AutoShape 3" descr="image002">
          <a:extLst>
            <a:ext uri="{FF2B5EF4-FFF2-40B4-BE49-F238E27FC236}">
              <a16:creationId xmlns:a16="http://schemas.microsoft.com/office/drawing/2014/main" xmlns="" id="{00000000-0008-0000-0200-0000DB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56" name="AutoShape 4" descr="image002">
          <a:extLst>
            <a:ext uri="{FF2B5EF4-FFF2-40B4-BE49-F238E27FC236}">
              <a16:creationId xmlns:a16="http://schemas.microsoft.com/office/drawing/2014/main" xmlns="" id="{00000000-0008-0000-0200-0000DC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57" name="AutoShape 10" descr="image002">
          <a:extLst>
            <a:ext uri="{FF2B5EF4-FFF2-40B4-BE49-F238E27FC236}">
              <a16:creationId xmlns:a16="http://schemas.microsoft.com/office/drawing/2014/main" xmlns="" id="{00000000-0008-0000-0200-0000DD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58" name="AutoShape 1" descr="image002">
          <a:extLst>
            <a:ext uri="{FF2B5EF4-FFF2-40B4-BE49-F238E27FC236}">
              <a16:creationId xmlns:a16="http://schemas.microsoft.com/office/drawing/2014/main" xmlns="" id="{00000000-0008-0000-0200-0000DE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59" name="AutoShape 2" descr="image002">
          <a:extLst>
            <a:ext uri="{FF2B5EF4-FFF2-40B4-BE49-F238E27FC236}">
              <a16:creationId xmlns:a16="http://schemas.microsoft.com/office/drawing/2014/main" xmlns="" id="{00000000-0008-0000-0200-0000DF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60" name="AutoShape 3" descr="image002">
          <a:extLst>
            <a:ext uri="{FF2B5EF4-FFF2-40B4-BE49-F238E27FC236}">
              <a16:creationId xmlns:a16="http://schemas.microsoft.com/office/drawing/2014/main" xmlns="" id="{00000000-0008-0000-0200-0000E0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61" name="AutoShape 4" descr="image002">
          <a:extLst>
            <a:ext uri="{FF2B5EF4-FFF2-40B4-BE49-F238E27FC236}">
              <a16:creationId xmlns:a16="http://schemas.microsoft.com/office/drawing/2014/main" xmlns="" id="{00000000-0008-0000-0200-0000E1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62" name="AutoShape 10" descr="image002">
          <a:extLst>
            <a:ext uri="{FF2B5EF4-FFF2-40B4-BE49-F238E27FC236}">
              <a16:creationId xmlns:a16="http://schemas.microsoft.com/office/drawing/2014/main" xmlns="" id="{00000000-0008-0000-0200-0000E2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63" name="AutoShape 1" descr="image002">
          <a:extLst>
            <a:ext uri="{FF2B5EF4-FFF2-40B4-BE49-F238E27FC236}">
              <a16:creationId xmlns:a16="http://schemas.microsoft.com/office/drawing/2014/main" xmlns="" id="{00000000-0008-0000-0200-0000E3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64" name="AutoShape 2" descr="image002">
          <a:extLst>
            <a:ext uri="{FF2B5EF4-FFF2-40B4-BE49-F238E27FC236}">
              <a16:creationId xmlns:a16="http://schemas.microsoft.com/office/drawing/2014/main" xmlns="" id="{00000000-0008-0000-0200-0000E4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65" name="AutoShape 3" descr="image002">
          <a:extLst>
            <a:ext uri="{FF2B5EF4-FFF2-40B4-BE49-F238E27FC236}">
              <a16:creationId xmlns:a16="http://schemas.microsoft.com/office/drawing/2014/main" xmlns="" id="{00000000-0008-0000-0200-0000E5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66" name="AutoShape 4" descr="image002">
          <a:extLst>
            <a:ext uri="{FF2B5EF4-FFF2-40B4-BE49-F238E27FC236}">
              <a16:creationId xmlns:a16="http://schemas.microsoft.com/office/drawing/2014/main" xmlns="" id="{00000000-0008-0000-0200-0000E6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67" name="AutoShape 10" descr="image002">
          <a:extLst>
            <a:ext uri="{FF2B5EF4-FFF2-40B4-BE49-F238E27FC236}">
              <a16:creationId xmlns:a16="http://schemas.microsoft.com/office/drawing/2014/main" xmlns="" id="{00000000-0008-0000-0200-0000E7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68" name="AutoShape 1" descr="image002">
          <a:extLst>
            <a:ext uri="{FF2B5EF4-FFF2-40B4-BE49-F238E27FC236}">
              <a16:creationId xmlns:a16="http://schemas.microsoft.com/office/drawing/2014/main" xmlns="" id="{00000000-0008-0000-0200-0000E8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69" name="AutoShape 2" descr="image002">
          <a:extLst>
            <a:ext uri="{FF2B5EF4-FFF2-40B4-BE49-F238E27FC236}">
              <a16:creationId xmlns:a16="http://schemas.microsoft.com/office/drawing/2014/main" xmlns="" id="{00000000-0008-0000-0200-0000E9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70" name="AutoShape 3" descr="image002">
          <a:extLst>
            <a:ext uri="{FF2B5EF4-FFF2-40B4-BE49-F238E27FC236}">
              <a16:creationId xmlns:a16="http://schemas.microsoft.com/office/drawing/2014/main" xmlns="" id="{00000000-0008-0000-0200-0000EA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71" name="AutoShape 4" descr="image002">
          <a:extLst>
            <a:ext uri="{FF2B5EF4-FFF2-40B4-BE49-F238E27FC236}">
              <a16:creationId xmlns:a16="http://schemas.microsoft.com/office/drawing/2014/main" xmlns="" id="{00000000-0008-0000-0200-0000EB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72" name="AutoShape 10" descr="image002">
          <a:extLst>
            <a:ext uri="{FF2B5EF4-FFF2-40B4-BE49-F238E27FC236}">
              <a16:creationId xmlns:a16="http://schemas.microsoft.com/office/drawing/2014/main" xmlns="" id="{00000000-0008-0000-0200-0000EC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73" name="AutoShape 1" descr="image002">
          <a:extLst>
            <a:ext uri="{FF2B5EF4-FFF2-40B4-BE49-F238E27FC236}">
              <a16:creationId xmlns:a16="http://schemas.microsoft.com/office/drawing/2014/main" xmlns="" id="{00000000-0008-0000-0200-0000ED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74" name="AutoShape 2" descr="image002">
          <a:extLst>
            <a:ext uri="{FF2B5EF4-FFF2-40B4-BE49-F238E27FC236}">
              <a16:creationId xmlns:a16="http://schemas.microsoft.com/office/drawing/2014/main" xmlns="" id="{00000000-0008-0000-0200-0000EE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75" name="AutoShape 3" descr="image002">
          <a:extLst>
            <a:ext uri="{FF2B5EF4-FFF2-40B4-BE49-F238E27FC236}">
              <a16:creationId xmlns:a16="http://schemas.microsoft.com/office/drawing/2014/main" xmlns="" id="{00000000-0008-0000-0200-0000EF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76" name="AutoShape 4" descr="image002">
          <a:extLst>
            <a:ext uri="{FF2B5EF4-FFF2-40B4-BE49-F238E27FC236}">
              <a16:creationId xmlns:a16="http://schemas.microsoft.com/office/drawing/2014/main" xmlns="" id="{00000000-0008-0000-0200-0000F0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77" name="AutoShape 10" descr="image002">
          <a:extLst>
            <a:ext uri="{FF2B5EF4-FFF2-40B4-BE49-F238E27FC236}">
              <a16:creationId xmlns:a16="http://schemas.microsoft.com/office/drawing/2014/main" xmlns="" id="{00000000-0008-0000-0200-0000F1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78" name="AutoShape 1" descr="image002">
          <a:extLst>
            <a:ext uri="{FF2B5EF4-FFF2-40B4-BE49-F238E27FC236}">
              <a16:creationId xmlns:a16="http://schemas.microsoft.com/office/drawing/2014/main" xmlns="" id="{00000000-0008-0000-0200-0000F2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79" name="AutoShape 2" descr="image002">
          <a:extLst>
            <a:ext uri="{FF2B5EF4-FFF2-40B4-BE49-F238E27FC236}">
              <a16:creationId xmlns:a16="http://schemas.microsoft.com/office/drawing/2014/main" xmlns="" id="{00000000-0008-0000-0200-0000F3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80" name="AutoShape 3" descr="image002">
          <a:extLst>
            <a:ext uri="{FF2B5EF4-FFF2-40B4-BE49-F238E27FC236}">
              <a16:creationId xmlns:a16="http://schemas.microsoft.com/office/drawing/2014/main" xmlns="" id="{00000000-0008-0000-0200-0000F4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81" name="AutoShape 4" descr="image002">
          <a:extLst>
            <a:ext uri="{FF2B5EF4-FFF2-40B4-BE49-F238E27FC236}">
              <a16:creationId xmlns:a16="http://schemas.microsoft.com/office/drawing/2014/main" xmlns="" id="{00000000-0008-0000-0200-0000F5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82" name="AutoShape 10" descr="image002">
          <a:extLst>
            <a:ext uri="{FF2B5EF4-FFF2-40B4-BE49-F238E27FC236}">
              <a16:creationId xmlns:a16="http://schemas.microsoft.com/office/drawing/2014/main" xmlns="" id="{00000000-0008-0000-0200-0000F6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155</xdr:row>
      <xdr:rowOff>0</xdr:rowOff>
    </xdr:from>
    <xdr:to>
      <xdr:col>1</xdr:col>
      <xdr:colOff>142875</xdr:colOff>
      <xdr:row>155</xdr:row>
      <xdr:rowOff>123825</xdr:rowOff>
    </xdr:to>
    <xdr:sp macro="" textlink="">
      <xdr:nvSpPr>
        <xdr:cNvPr id="987383" name="AutoShape 1" descr="image002">
          <a:extLst>
            <a:ext uri="{FF2B5EF4-FFF2-40B4-BE49-F238E27FC236}">
              <a16:creationId xmlns:a16="http://schemas.microsoft.com/office/drawing/2014/main" xmlns="" id="{00000000-0008-0000-0200-0000F7100F00}"/>
            </a:ext>
          </a:extLst>
        </xdr:cNvPr>
        <xdr:cNvSpPr>
          <a:spLocks noChangeAspect="1" noChangeArrowheads="1"/>
        </xdr:cNvSpPr>
      </xdr:nvSpPr>
      <xdr:spPr bwMode="auto">
        <a:xfrm>
          <a:off x="485775" y="23193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155</xdr:row>
      <xdr:rowOff>0</xdr:rowOff>
    </xdr:from>
    <xdr:to>
      <xdr:col>1</xdr:col>
      <xdr:colOff>142875</xdr:colOff>
      <xdr:row>155</xdr:row>
      <xdr:rowOff>123825</xdr:rowOff>
    </xdr:to>
    <xdr:sp macro="" textlink="">
      <xdr:nvSpPr>
        <xdr:cNvPr id="987384" name="AutoShape 2" descr="image002">
          <a:extLst>
            <a:ext uri="{FF2B5EF4-FFF2-40B4-BE49-F238E27FC236}">
              <a16:creationId xmlns:a16="http://schemas.microsoft.com/office/drawing/2014/main" xmlns="" id="{00000000-0008-0000-0200-0000F8100F00}"/>
            </a:ext>
          </a:extLst>
        </xdr:cNvPr>
        <xdr:cNvSpPr>
          <a:spLocks noChangeAspect="1" noChangeArrowheads="1"/>
        </xdr:cNvSpPr>
      </xdr:nvSpPr>
      <xdr:spPr bwMode="auto">
        <a:xfrm>
          <a:off x="485775" y="23193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155</xdr:row>
      <xdr:rowOff>0</xdr:rowOff>
    </xdr:from>
    <xdr:to>
      <xdr:col>1</xdr:col>
      <xdr:colOff>142875</xdr:colOff>
      <xdr:row>155</xdr:row>
      <xdr:rowOff>123825</xdr:rowOff>
    </xdr:to>
    <xdr:sp macro="" textlink="">
      <xdr:nvSpPr>
        <xdr:cNvPr id="987385" name="AutoShape 3" descr="image002">
          <a:extLst>
            <a:ext uri="{FF2B5EF4-FFF2-40B4-BE49-F238E27FC236}">
              <a16:creationId xmlns:a16="http://schemas.microsoft.com/office/drawing/2014/main" xmlns="" id="{00000000-0008-0000-0200-0000F9100F00}"/>
            </a:ext>
          </a:extLst>
        </xdr:cNvPr>
        <xdr:cNvSpPr>
          <a:spLocks noChangeAspect="1" noChangeArrowheads="1"/>
        </xdr:cNvSpPr>
      </xdr:nvSpPr>
      <xdr:spPr bwMode="auto">
        <a:xfrm>
          <a:off x="485775" y="23193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155</xdr:row>
      <xdr:rowOff>0</xdr:rowOff>
    </xdr:from>
    <xdr:to>
      <xdr:col>1</xdr:col>
      <xdr:colOff>142875</xdr:colOff>
      <xdr:row>155</xdr:row>
      <xdr:rowOff>123825</xdr:rowOff>
    </xdr:to>
    <xdr:sp macro="" textlink="">
      <xdr:nvSpPr>
        <xdr:cNvPr id="987386" name="AutoShape 4" descr="image002">
          <a:extLst>
            <a:ext uri="{FF2B5EF4-FFF2-40B4-BE49-F238E27FC236}">
              <a16:creationId xmlns:a16="http://schemas.microsoft.com/office/drawing/2014/main" xmlns="" id="{00000000-0008-0000-0200-0000FA100F00}"/>
            </a:ext>
          </a:extLst>
        </xdr:cNvPr>
        <xdr:cNvSpPr>
          <a:spLocks noChangeAspect="1" noChangeArrowheads="1"/>
        </xdr:cNvSpPr>
      </xdr:nvSpPr>
      <xdr:spPr bwMode="auto">
        <a:xfrm>
          <a:off x="485775" y="23193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155</xdr:row>
      <xdr:rowOff>0</xdr:rowOff>
    </xdr:from>
    <xdr:to>
      <xdr:col>1</xdr:col>
      <xdr:colOff>142875</xdr:colOff>
      <xdr:row>155</xdr:row>
      <xdr:rowOff>123825</xdr:rowOff>
    </xdr:to>
    <xdr:sp macro="" textlink="">
      <xdr:nvSpPr>
        <xdr:cNvPr id="987387" name="AutoShape 10" descr="image002">
          <a:extLst>
            <a:ext uri="{FF2B5EF4-FFF2-40B4-BE49-F238E27FC236}">
              <a16:creationId xmlns:a16="http://schemas.microsoft.com/office/drawing/2014/main" xmlns="" id="{00000000-0008-0000-0200-0000FB100F00}"/>
            </a:ext>
          </a:extLst>
        </xdr:cNvPr>
        <xdr:cNvSpPr>
          <a:spLocks noChangeAspect="1" noChangeArrowheads="1"/>
        </xdr:cNvSpPr>
      </xdr:nvSpPr>
      <xdr:spPr bwMode="auto">
        <a:xfrm>
          <a:off x="485775" y="23193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88" name="AutoShape 1" descr="image002">
          <a:extLst>
            <a:ext uri="{FF2B5EF4-FFF2-40B4-BE49-F238E27FC236}">
              <a16:creationId xmlns:a16="http://schemas.microsoft.com/office/drawing/2014/main" xmlns="" id="{00000000-0008-0000-0200-0000FC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89" name="AutoShape 2" descr="image002">
          <a:extLst>
            <a:ext uri="{FF2B5EF4-FFF2-40B4-BE49-F238E27FC236}">
              <a16:creationId xmlns:a16="http://schemas.microsoft.com/office/drawing/2014/main" xmlns="" id="{00000000-0008-0000-0200-0000FD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90" name="AutoShape 3" descr="image002">
          <a:extLst>
            <a:ext uri="{FF2B5EF4-FFF2-40B4-BE49-F238E27FC236}">
              <a16:creationId xmlns:a16="http://schemas.microsoft.com/office/drawing/2014/main" xmlns="" id="{00000000-0008-0000-0200-0000FE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91" name="AutoShape 4" descr="image002">
          <a:extLst>
            <a:ext uri="{FF2B5EF4-FFF2-40B4-BE49-F238E27FC236}">
              <a16:creationId xmlns:a16="http://schemas.microsoft.com/office/drawing/2014/main" xmlns="" id="{00000000-0008-0000-0200-0000FF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92" name="AutoShape 10" descr="image002">
          <a:extLst>
            <a:ext uri="{FF2B5EF4-FFF2-40B4-BE49-F238E27FC236}">
              <a16:creationId xmlns:a16="http://schemas.microsoft.com/office/drawing/2014/main" xmlns="" id="{00000000-0008-0000-0200-00000011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393" name="AutoShape 1" descr="image002">
          <a:extLst>
            <a:ext uri="{FF2B5EF4-FFF2-40B4-BE49-F238E27FC236}">
              <a16:creationId xmlns:a16="http://schemas.microsoft.com/office/drawing/2014/main" xmlns="" id="{00000000-0008-0000-0200-000001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394" name="AutoShape 2" descr="image002">
          <a:extLst>
            <a:ext uri="{FF2B5EF4-FFF2-40B4-BE49-F238E27FC236}">
              <a16:creationId xmlns:a16="http://schemas.microsoft.com/office/drawing/2014/main" xmlns="" id="{00000000-0008-0000-0200-000002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395" name="AutoShape 3" descr="image002">
          <a:extLst>
            <a:ext uri="{FF2B5EF4-FFF2-40B4-BE49-F238E27FC236}">
              <a16:creationId xmlns:a16="http://schemas.microsoft.com/office/drawing/2014/main" xmlns="" id="{00000000-0008-0000-0200-000003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396" name="AutoShape 4" descr="image002">
          <a:extLst>
            <a:ext uri="{FF2B5EF4-FFF2-40B4-BE49-F238E27FC236}">
              <a16:creationId xmlns:a16="http://schemas.microsoft.com/office/drawing/2014/main" xmlns="" id="{00000000-0008-0000-0200-000004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397" name="AutoShape 10" descr="image002">
          <a:extLst>
            <a:ext uri="{FF2B5EF4-FFF2-40B4-BE49-F238E27FC236}">
              <a16:creationId xmlns:a16="http://schemas.microsoft.com/office/drawing/2014/main" xmlns="" id="{00000000-0008-0000-0200-000005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398" name="AutoShape 1" descr="image002">
          <a:extLst>
            <a:ext uri="{FF2B5EF4-FFF2-40B4-BE49-F238E27FC236}">
              <a16:creationId xmlns:a16="http://schemas.microsoft.com/office/drawing/2014/main" xmlns="" id="{00000000-0008-0000-0200-000006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399" name="AutoShape 2" descr="image002">
          <a:extLst>
            <a:ext uri="{FF2B5EF4-FFF2-40B4-BE49-F238E27FC236}">
              <a16:creationId xmlns:a16="http://schemas.microsoft.com/office/drawing/2014/main" xmlns="" id="{00000000-0008-0000-0200-000007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00" name="AutoShape 3" descr="image002">
          <a:extLst>
            <a:ext uri="{FF2B5EF4-FFF2-40B4-BE49-F238E27FC236}">
              <a16:creationId xmlns:a16="http://schemas.microsoft.com/office/drawing/2014/main" xmlns="" id="{00000000-0008-0000-0200-000008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01" name="AutoShape 4" descr="image002">
          <a:extLst>
            <a:ext uri="{FF2B5EF4-FFF2-40B4-BE49-F238E27FC236}">
              <a16:creationId xmlns:a16="http://schemas.microsoft.com/office/drawing/2014/main" xmlns="" id="{00000000-0008-0000-0200-000009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02" name="AutoShape 10" descr="image002">
          <a:extLst>
            <a:ext uri="{FF2B5EF4-FFF2-40B4-BE49-F238E27FC236}">
              <a16:creationId xmlns:a16="http://schemas.microsoft.com/office/drawing/2014/main" xmlns="" id="{00000000-0008-0000-0200-00000A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03" name="AutoShape 1" descr="image002">
          <a:extLst>
            <a:ext uri="{FF2B5EF4-FFF2-40B4-BE49-F238E27FC236}">
              <a16:creationId xmlns:a16="http://schemas.microsoft.com/office/drawing/2014/main" xmlns="" id="{00000000-0008-0000-0200-00000B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04" name="AutoShape 2" descr="image002">
          <a:extLst>
            <a:ext uri="{FF2B5EF4-FFF2-40B4-BE49-F238E27FC236}">
              <a16:creationId xmlns:a16="http://schemas.microsoft.com/office/drawing/2014/main" xmlns="" id="{00000000-0008-0000-0200-00000C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05" name="AutoShape 3" descr="image002">
          <a:extLst>
            <a:ext uri="{FF2B5EF4-FFF2-40B4-BE49-F238E27FC236}">
              <a16:creationId xmlns:a16="http://schemas.microsoft.com/office/drawing/2014/main" xmlns="" id="{00000000-0008-0000-0200-00000D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06" name="AutoShape 4" descr="image002">
          <a:extLst>
            <a:ext uri="{FF2B5EF4-FFF2-40B4-BE49-F238E27FC236}">
              <a16:creationId xmlns:a16="http://schemas.microsoft.com/office/drawing/2014/main" xmlns="" id="{00000000-0008-0000-0200-00000E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07" name="AutoShape 10" descr="image002">
          <a:extLst>
            <a:ext uri="{FF2B5EF4-FFF2-40B4-BE49-F238E27FC236}">
              <a16:creationId xmlns:a16="http://schemas.microsoft.com/office/drawing/2014/main" xmlns="" id="{00000000-0008-0000-0200-00000F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08" name="AutoShape 1" descr="image002">
          <a:extLst>
            <a:ext uri="{FF2B5EF4-FFF2-40B4-BE49-F238E27FC236}">
              <a16:creationId xmlns:a16="http://schemas.microsoft.com/office/drawing/2014/main" xmlns="" id="{00000000-0008-0000-0200-000010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09" name="AutoShape 2" descr="image002">
          <a:extLst>
            <a:ext uri="{FF2B5EF4-FFF2-40B4-BE49-F238E27FC236}">
              <a16:creationId xmlns:a16="http://schemas.microsoft.com/office/drawing/2014/main" xmlns="" id="{00000000-0008-0000-0200-000011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10" name="AutoShape 3" descr="image002">
          <a:extLst>
            <a:ext uri="{FF2B5EF4-FFF2-40B4-BE49-F238E27FC236}">
              <a16:creationId xmlns:a16="http://schemas.microsoft.com/office/drawing/2014/main" xmlns="" id="{00000000-0008-0000-0200-000012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11" name="AutoShape 4" descr="image002">
          <a:extLst>
            <a:ext uri="{FF2B5EF4-FFF2-40B4-BE49-F238E27FC236}">
              <a16:creationId xmlns:a16="http://schemas.microsoft.com/office/drawing/2014/main" xmlns="" id="{00000000-0008-0000-0200-000013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12" name="AutoShape 10" descr="image002">
          <a:extLst>
            <a:ext uri="{FF2B5EF4-FFF2-40B4-BE49-F238E27FC236}">
              <a16:creationId xmlns:a16="http://schemas.microsoft.com/office/drawing/2014/main" xmlns="" id="{00000000-0008-0000-0200-000014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13" name="AutoShape 1" descr="image002">
          <a:extLst>
            <a:ext uri="{FF2B5EF4-FFF2-40B4-BE49-F238E27FC236}">
              <a16:creationId xmlns:a16="http://schemas.microsoft.com/office/drawing/2014/main" xmlns="" id="{00000000-0008-0000-0200-000015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14" name="AutoShape 2" descr="image002">
          <a:extLst>
            <a:ext uri="{FF2B5EF4-FFF2-40B4-BE49-F238E27FC236}">
              <a16:creationId xmlns:a16="http://schemas.microsoft.com/office/drawing/2014/main" xmlns="" id="{00000000-0008-0000-0200-000016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15" name="AutoShape 3" descr="image002">
          <a:extLst>
            <a:ext uri="{FF2B5EF4-FFF2-40B4-BE49-F238E27FC236}">
              <a16:creationId xmlns:a16="http://schemas.microsoft.com/office/drawing/2014/main" xmlns="" id="{00000000-0008-0000-0200-000017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16" name="AutoShape 4" descr="image002">
          <a:extLst>
            <a:ext uri="{FF2B5EF4-FFF2-40B4-BE49-F238E27FC236}">
              <a16:creationId xmlns:a16="http://schemas.microsoft.com/office/drawing/2014/main" xmlns="" id="{00000000-0008-0000-0200-000018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17" name="AutoShape 10" descr="image002">
          <a:extLst>
            <a:ext uri="{FF2B5EF4-FFF2-40B4-BE49-F238E27FC236}">
              <a16:creationId xmlns:a16="http://schemas.microsoft.com/office/drawing/2014/main" xmlns="" id="{00000000-0008-0000-0200-000019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18" name="AutoShape 1" descr="image002">
          <a:extLst>
            <a:ext uri="{FF2B5EF4-FFF2-40B4-BE49-F238E27FC236}">
              <a16:creationId xmlns:a16="http://schemas.microsoft.com/office/drawing/2014/main" xmlns="" id="{00000000-0008-0000-0200-00001A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19" name="AutoShape 2" descr="image002">
          <a:extLst>
            <a:ext uri="{FF2B5EF4-FFF2-40B4-BE49-F238E27FC236}">
              <a16:creationId xmlns:a16="http://schemas.microsoft.com/office/drawing/2014/main" xmlns="" id="{00000000-0008-0000-0200-00001B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20" name="AutoShape 3" descr="image002">
          <a:extLst>
            <a:ext uri="{FF2B5EF4-FFF2-40B4-BE49-F238E27FC236}">
              <a16:creationId xmlns:a16="http://schemas.microsoft.com/office/drawing/2014/main" xmlns="" id="{00000000-0008-0000-0200-00001C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21" name="AutoShape 4" descr="image002">
          <a:extLst>
            <a:ext uri="{FF2B5EF4-FFF2-40B4-BE49-F238E27FC236}">
              <a16:creationId xmlns:a16="http://schemas.microsoft.com/office/drawing/2014/main" xmlns="" id="{00000000-0008-0000-0200-00001D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22" name="AutoShape 10" descr="image002">
          <a:extLst>
            <a:ext uri="{FF2B5EF4-FFF2-40B4-BE49-F238E27FC236}">
              <a16:creationId xmlns:a16="http://schemas.microsoft.com/office/drawing/2014/main" xmlns="" id="{00000000-0008-0000-0200-00001E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23" name="AutoShape 1" descr="image002">
          <a:extLst>
            <a:ext uri="{FF2B5EF4-FFF2-40B4-BE49-F238E27FC236}">
              <a16:creationId xmlns:a16="http://schemas.microsoft.com/office/drawing/2014/main" xmlns="" id="{00000000-0008-0000-0200-00001F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24" name="AutoShape 2" descr="image002">
          <a:extLst>
            <a:ext uri="{FF2B5EF4-FFF2-40B4-BE49-F238E27FC236}">
              <a16:creationId xmlns:a16="http://schemas.microsoft.com/office/drawing/2014/main" xmlns="" id="{00000000-0008-0000-0200-000020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25" name="AutoShape 3" descr="image002">
          <a:extLst>
            <a:ext uri="{FF2B5EF4-FFF2-40B4-BE49-F238E27FC236}">
              <a16:creationId xmlns:a16="http://schemas.microsoft.com/office/drawing/2014/main" xmlns="" id="{00000000-0008-0000-0200-000021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26" name="AutoShape 4" descr="image002">
          <a:extLst>
            <a:ext uri="{FF2B5EF4-FFF2-40B4-BE49-F238E27FC236}">
              <a16:creationId xmlns:a16="http://schemas.microsoft.com/office/drawing/2014/main" xmlns="" id="{00000000-0008-0000-0200-000022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27" name="AutoShape 10" descr="image002">
          <a:extLst>
            <a:ext uri="{FF2B5EF4-FFF2-40B4-BE49-F238E27FC236}">
              <a16:creationId xmlns:a16="http://schemas.microsoft.com/office/drawing/2014/main" xmlns="" id="{00000000-0008-0000-0200-000023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28" name="AutoShape 1" descr="image002">
          <a:extLst>
            <a:ext uri="{FF2B5EF4-FFF2-40B4-BE49-F238E27FC236}">
              <a16:creationId xmlns:a16="http://schemas.microsoft.com/office/drawing/2014/main" xmlns="" id="{00000000-0008-0000-0200-000024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29" name="AutoShape 2" descr="image002">
          <a:extLst>
            <a:ext uri="{FF2B5EF4-FFF2-40B4-BE49-F238E27FC236}">
              <a16:creationId xmlns:a16="http://schemas.microsoft.com/office/drawing/2014/main" xmlns="" id="{00000000-0008-0000-0200-000025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30" name="AutoShape 3" descr="image002">
          <a:extLst>
            <a:ext uri="{FF2B5EF4-FFF2-40B4-BE49-F238E27FC236}">
              <a16:creationId xmlns:a16="http://schemas.microsoft.com/office/drawing/2014/main" xmlns="" id="{00000000-0008-0000-0200-000026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31" name="AutoShape 4" descr="image002">
          <a:extLst>
            <a:ext uri="{FF2B5EF4-FFF2-40B4-BE49-F238E27FC236}">
              <a16:creationId xmlns:a16="http://schemas.microsoft.com/office/drawing/2014/main" xmlns="" id="{00000000-0008-0000-0200-000027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32" name="AutoShape 10" descr="image002">
          <a:extLst>
            <a:ext uri="{FF2B5EF4-FFF2-40B4-BE49-F238E27FC236}">
              <a16:creationId xmlns:a16="http://schemas.microsoft.com/office/drawing/2014/main" xmlns="" id="{00000000-0008-0000-0200-000028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33" name="AutoShape 1" descr="image002">
          <a:extLst>
            <a:ext uri="{FF2B5EF4-FFF2-40B4-BE49-F238E27FC236}">
              <a16:creationId xmlns:a16="http://schemas.microsoft.com/office/drawing/2014/main" xmlns="" id="{00000000-0008-0000-0200-000029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34" name="AutoShape 2" descr="image002">
          <a:extLst>
            <a:ext uri="{FF2B5EF4-FFF2-40B4-BE49-F238E27FC236}">
              <a16:creationId xmlns:a16="http://schemas.microsoft.com/office/drawing/2014/main" xmlns="" id="{00000000-0008-0000-0200-00002A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35" name="AutoShape 3" descr="image002">
          <a:extLst>
            <a:ext uri="{FF2B5EF4-FFF2-40B4-BE49-F238E27FC236}">
              <a16:creationId xmlns:a16="http://schemas.microsoft.com/office/drawing/2014/main" xmlns="" id="{00000000-0008-0000-0200-00002B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36" name="AutoShape 4" descr="image002">
          <a:extLst>
            <a:ext uri="{FF2B5EF4-FFF2-40B4-BE49-F238E27FC236}">
              <a16:creationId xmlns:a16="http://schemas.microsoft.com/office/drawing/2014/main" xmlns="" id="{00000000-0008-0000-0200-00002C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37" name="AutoShape 10" descr="image002">
          <a:extLst>
            <a:ext uri="{FF2B5EF4-FFF2-40B4-BE49-F238E27FC236}">
              <a16:creationId xmlns:a16="http://schemas.microsoft.com/office/drawing/2014/main" xmlns="" id="{00000000-0008-0000-0200-00002D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38" name="AutoShape 1" descr="image002">
          <a:extLst>
            <a:ext uri="{FF2B5EF4-FFF2-40B4-BE49-F238E27FC236}">
              <a16:creationId xmlns:a16="http://schemas.microsoft.com/office/drawing/2014/main" xmlns="" id="{00000000-0008-0000-0200-00002E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39" name="AutoShape 2" descr="image002">
          <a:extLst>
            <a:ext uri="{FF2B5EF4-FFF2-40B4-BE49-F238E27FC236}">
              <a16:creationId xmlns:a16="http://schemas.microsoft.com/office/drawing/2014/main" xmlns="" id="{00000000-0008-0000-0200-00002F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40" name="AutoShape 3" descr="image002">
          <a:extLst>
            <a:ext uri="{FF2B5EF4-FFF2-40B4-BE49-F238E27FC236}">
              <a16:creationId xmlns:a16="http://schemas.microsoft.com/office/drawing/2014/main" xmlns="" id="{00000000-0008-0000-0200-000030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41" name="AutoShape 4" descr="image002">
          <a:extLst>
            <a:ext uri="{FF2B5EF4-FFF2-40B4-BE49-F238E27FC236}">
              <a16:creationId xmlns:a16="http://schemas.microsoft.com/office/drawing/2014/main" xmlns="" id="{00000000-0008-0000-0200-000031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42" name="AutoShape 10" descr="image002">
          <a:extLst>
            <a:ext uri="{FF2B5EF4-FFF2-40B4-BE49-F238E27FC236}">
              <a16:creationId xmlns:a16="http://schemas.microsoft.com/office/drawing/2014/main" xmlns="" id="{00000000-0008-0000-0200-000032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162</xdr:row>
      <xdr:rowOff>0</xdr:rowOff>
    </xdr:from>
    <xdr:to>
      <xdr:col>1</xdr:col>
      <xdr:colOff>142875</xdr:colOff>
      <xdr:row>162</xdr:row>
      <xdr:rowOff>123825</xdr:rowOff>
    </xdr:to>
    <xdr:sp macro="" textlink="">
      <xdr:nvSpPr>
        <xdr:cNvPr id="987443" name="AutoShape 1" descr="image002">
          <a:extLst>
            <a:ext uri="{FF2B5EF4-FFF2-40B4-BE49-F238E27FC236}">
              <a16:creationId xmlns:a16="http://schemas.microsoft.com/office/drawing/2014/main" xmlns="" id="{00000000-0008-0000-0200-000033110F00}"/>
            </a:ext>
          </a:extLst>
        </xdr:cNvPr>
        <xdr:cNvSpPr>
          <a:spLocks noChangeAspect="1" noChangeArrowheads="1"/>
        </xdr:cNvSpPr>
      </xdr:nvSpPr>
      <xdr:spPr bwMode="auto">
        <a:xfrm>
          <a:off x="485775" y="243268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162</xdr:row>
      <xdr:rowOff>0</xdr:rowOff>
    </xdr:from>
    <xdr:to>
      <xdr:col>1</xdr:col>
      <xdr:colOff>142875</xdr:colOff>
      <xdr:row>162</xdr:row>
      <xdr:rowOff>123825</xdr:rowOff>
    </xdr:to>
    <xdr:sp macro="" textlink="">
      <xdr:nvSpPr>
        <xdr:cNvPr id="987444" name="AutoShape 2" descr="image002">
          <a:extLst>
            <a:ext uri="{FF2B5EF4-FFF2-40B4-BE49-F238E27FC236}">
              <a16:creationId xmlns:a16="http://schemas.microsoft.com/office/drawing/2014/main" xmlns="" id="{00000000-0008-0000-0200-000034110F00}"/>
            </a:ext>
          </a:extLst>
        </xdr:cNvPr>
        <xdr:cNvSpPr>
          <a:spLocks noChangeAspect="1" noChangeArrowheads="1"/>
        </xdr:cNvSpPr>
      </xdr:nvSpPr>
      <xdr:spPr bwMode="auto">
        <a:xfrm>
          <a:off x="485775" y="243268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162</xdr:row>
      <xdr:rowOff>0</xdr:rowOff>
    </xdr:from>
    <xdr:to>
      <xdr:col>1</xdr:col>
      <xdr:colOff>142875</xdr:colOff>
      <xdr:row>162</xdr:row>
      <xdr:rowOff>123825</xdr:rowOff>
    </xdr:to>
    <xdr:sp macro="" textlink="">
      <xdr:nvSpPr>
        <xdr:cNvPr id="987445" name="AutoShape 3" descr="image002">
          <a:extLst>
            <a:ext uri="{FF2B5EF4-FFF2-40B4-BE49-F238E27FC236}">
              <a16:creationId xmlns:a16="http://schemas.microsoft.com/office/drawing/2014/main" xmlns="" id="{00000000-0008-0000-0200-000035110F00}"/>
            </a:ext>
          </a:extLst>
        </xdr:cNvPr>
        <xdr:cNvSpPr>
          <a:spLocks noChangeAspect="1" noChangeArrowheads="1"/>
        </xdr:cNvSpPr>
      </xdr:nvSpPr>
      <xdr:spPr bwMode="auto">
        <a:xfrm>
          <a:off x="485775" y="243268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162</xdr:row>
      <xdr:rowOff>0</xdr:rowOff>
    </xdr:from>
    <xdr:to>
      <xdr:col>1</xdr:col>
      <xdr:colOff>142875</xdr:colOff>
      <xdr:row>162</xdr:row>
      <xdr:rowOff>123825</xdr:rowOff>
    </xdr:to>
    <xdr:sp macro="" textlink="">
      <xdr:nvSpPr>
        <xdr:cNvPr id="987446" name="AutoShape 4" descr="image002">
          <a:extLst>
            <a:ext uri="{FF2B5EF4-FFF2-40B4-BE49-F238E27FC236}">
              <a16:creationId xmlns:a16="http://schemas.microsoft.com/office/drawing/2014/main" xmlns="" id="{00000000-0008-0000-0200-000036110F00}"/>
            </a:ext>
          </a:extLst>
        </xdr:cNvPr>
        <xdr:cNvSpPr>
          <a:spLocks noChangeAspect="1" noChangeArrowheads="1"/>
        </xdr:cNvSpPr>
      </xdr:nvSpPr>
      <xdr:spPr bwMode="auto">
        <a:xfrm>
          <a:off x="485775" y="243268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162</xdr:row>
      <xdr:rowOff>0</xdr:rowOff>
    </xdr:from>
    <xdr:to>
      <xdr:col>1</xdr:col>
      <xdr:colOff>142875</xdr:colOff>
      <xdr:row>162</xdr:row>
      <xdr:rowOff>123825</xdr:rowOff>
    </xdr:to>
    <xdr:sp macro="" textlink="">
      <xdr:nvSpPr>
        <xdr:cNvPr id="987447" name="AutoShape 10" descr="image002">
          <a:extLst>
            <a:ext uri="{FF2B5EF4-FFF2-40B4-BE49-F238E27FC236}">
              <a16:creationId xmlns:a16="http://schemas.microsoft.com/office/drawing/2014/main" xmlns="" id="{00000000-0008-0000-0200-000037110F00}"/>
            </a:ext>
          </a:extLst>
        </xdr:cNvPr>
        <xdr:cNvSpPr>
          <a:spLocks noChangeAspect="1" noChangeArrowheads="1"/>
        </xdr:cNvSpPr>
      </xdr:nvSpPr>
      <xdr:spPr bwMode="auto">
        <a:xfrm>
          <a:off x="485775" y="243268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48" name="AutoShape 1" descr="image002">
          <a:extLst>
            <a:ext uri="{FF2B5EF4-FFF2-40B4-BE49-F238E27FC236}">
              <a16:creationId xmlns:a16="http://schemas.microsoft.com/office/drawing/2014/main" xmlns="" id="{00000000-0008-0000-0200-000038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49" name="AutoShape 2" descr="image002">
          <a:extLst>
            <a:ext uri="{FF2B5EF4-FFF2-40B4-BE49-F238E27FC236}">
              <a16:creationId xmlns:a16="http://schemas.microsoft.com/office/drawing/2014/main" xmlns="" id="{00000000-0008-0000-0200-000039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50" name="AutoShape 3" descr="image002">
          <a:extLst>
            <a:ext uri="{FF2B5EF4-FFF2-40B4-BE49-F238E27FC236}">
              <a16:creationId xmlns:a16="http://schemas.microsoft.com/office/drawing/2014/main" xmlns="" id="{00000000-0008-0000-0200-00003A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51" name="AutoShape 4" descr="image002">
          <a:extLst>
            <a:ext uri="{FF2B5EF4-FFF2-40B4-BE49-F238E27FC236}">
              <a16:creationId xmlns:a16="http://schemas.microsoft.com/office/drawing/2014/main" xmlns="" id="{00000000-0008-0000-0200-00003B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52" name="AutoShape 10" descr="image002">
          <a:extLst>
            <a:ext uri="{FF2B5EF4-FFF2-40B4-BE49-F238E27FC236}">
              <a16:creationId xmlns:a16="http://schemas.microsoft.com/office/drawing/2014/main" xmlns="" id="{00000000-0008-0000-0200-00003C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53" name="AutoShape 1" descr="image002">
          <a:extLst>
            <a:ext uri="{FF2B5EF4-FFF2-40B4-BE49-F238E27FC236}">
              <a16:creationId xmlns:a16="http://schemas.microsoft.com/office/drawing/2014/main" xmlns="" id="{00000000-0008-0000-0200-00003D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54" name="AutoShape 2" descr="image002">
          <a:extLst>
            <a:ext uri="{FF2B5EF4-FFF2-40B4-BE49-F238E27FC236}">
              <a16:creationId xmlns:a16="http://schemas.microsoft.com/office/drawing/2014/main" xmlns="" id="{00000000-0008-0000-0200-00003E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55" name="AutoShape 3" descr="image002">
          <a:extLst>
            <a:ext uri="{FF2B5EF4-FFF2-40B4-BE49-F238E27FC236}">
              <a16:creationId xmlns:a16="http://schemas.microsoft.com/office/drawing/2014/main" xmlns="" id="{00000000-0008-0000-0200-00003F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56" name="AutoShape 4" descr="image002">
          <a:extLst>
            <a:ext uri="{FF2B5EF4-FFF2-40B4-BE49-F238E27FC236}">
              <a16:creationId xmlns:a16="http://schemas.microsoft.com/office/drawing/2014/main" xmlns="" id="{00000000-0008-0000-0200-000040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57" name="AutoShape 10" descr="image002">
          <a:extLst>
            <a:ext uri="{FF2B5EF4-FFF2-40B4-BE49-F238E27FC236}">
              <a16:creationId xmlns:a16="http://schemas.microsoft.com/office/drawing/2014/main" xmlns="" id="{00000000-0008-0000-0200-000041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58" name="AutoShape 1" descr="image002">
          <a:extLst>
            <a:ext uri="{FF2B5EF4-FFF2-40B4-BE49-F238E27FC236}">
              <a16:creationId xmlns:a16="http://schemas.microsoft.com/office/drawing/2014/main" xmlns="" id="{00000000-0008-0000-0200-000042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59" name="AutoShape 2" descr="image002">
          <a:extLst>
            <a:ext uri="{FF2B5EF4-FFF2-40B4-BE49-F238E27FC236}">
              <a16:creationId xmlns:a16="http://schemas.microsoft.com/office/drawing/2014/main" xmlns="" id="{00000000-0008-0000-0200-000043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60" name="AutoShape 3" descr="image002">
          <a:extLst>
            <a:ext uri="{FF2B5EF4-FFF2-40B4-BE49-F238E27FC236}">
              <a16:creationId xmlns:a16="http://schemas.microsoft.com/office/drawing/2014/main" xmlns="" id="{00000000-0008-0000-0200-000044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61" name="AutoShape 4" descr="image002">
          <a:extLst>
            <a:ext uri="{FF2B5EF4-FFF2-40B4-BE49-F238E27FC236}">
              <a16:creationId xmlns:a16="http://schemas.microsoft.com/office/drawing/2014/main" xmlns="" id="{00000000-0008-0000-0200-000045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62" name="AutoShape 10" descr="image002">
          <a:extLst>
            <a:ext uri="{FF2B5EF4-FFF2-40B4-BE49-F238E27FC236}">
              <a16:creationId xmlns:a16="http://schemas.microsoft.com/office/drawing/2014/main" xmlns="" id="{00000000-0008-0000-0200-000046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63" name="AutoShape 1" descr="image002">
          <a:extLst>
            <a:ext uri="{FF2B5EF4-FFF2-40B4-BE49-F238E27FC236}">
              <a16:creationId xmlns:a16="http://schemas.microsoft.com/office/drawing/2014/main" xmlns="" id="{00000000-0008-0000-0200-000047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64" name="AutoShape 2" descr="image002">
          <a:extLst>
            <a:ext uri="{FF2B5EF4-FFF2-40B4-BE49-F238E27FC236}">
              <a16:creationId xmlns:a16="http://schemas.microsoft.com/office/drawing/2014/main" xmlns="" id="{00000000-0008-0000-0200-000048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65" name="AutoShape 3" descr="image002">
          <a:extLst>
            <a:ext uri="{FF2B5EF4-FFF2-40B4-BE49-F238E27FC236}">
              <a16:creationId xmlns:a16="http://schemas.microsoft.com/office/drawing/2014/main" xmlns="" id="{00000000-0008-0000-0200-000049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66" name="AutoShape 4" descr="image002">
          <a:extLst>
            <a:ext uri="{FF2B5EF4-FFF2-40B4-BE49-F238E27FC236}">
              <a16:creationId xmlns:a16="http://schemas.microsoft.com/office/drawing/2014/main" xmlns="" id="{00000000-0008-0000-0200-00004A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67" name="AutoShape 10" descr="image002">
          <a:extLst>
            <a:ext uri="{FF2B5EF4-FFF2-40B4-BE49-F238E27FC236}">
              <a16:creationId xmlns:a16="http://schemas.microsoft.com/office/drawing/2014/main" xmlns="" id="{00000000-0008-0000-0200-00004B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68" name="AutoShape 1" descr="image002">
          <a:extLst>
            <a:ext uri="{FF2B5EF4-FFF2-40B4-BE49-F238E27FC236}">
              <a16:creationId xmlns:a16="http://schemas.microsoft.com/office/drawing/2014/main" xmlns="" id="{00000000-0008-0000-0200-00004C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69" name="AutoShape 2" descr="image002">
          <a:extLst>
            <a:ext uri="{FF2B5EF4-FFF2-40B4-BE49-F238E27FC236}">
              <a16:creationId xmlns:a16="http://schemas.microsoft.com/office/drawing/2014/main" xmlns="" id="{00000000-0008-0000-0200-00004D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70" name="AutoShape 3" descr="image002">
          <a:extLst>
            <a:ext uri="{FF2B5EF4-FFF2-40B4-BE49-F238E27FC236}">
              <a16:creationId xmlns:a16="http://schemas.microsoft.com/office/drawing/2014/main" xmlns="" id="{00000000-0008-0000-0200-00004E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71" name="AutoShape 4" descr="image002">
          <a:extLst>
            <a:ext uri="{FF2B5EF4-FFF2-40B4-BE49-F238E27FC236}">
              <a16:creationId xmlns:a16="http://schemas.microsoft.com/office/drawing/2014/main" xmlns="" id="{00000000-0008-0000-0200-00004F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72" name="AutoShape 10" descr="image002">
          <a:extLst>
            <a:ext uri="{FF2B5EF4-FFF2-40B4-BE49-F238E27FC236}">
              <a16:creationId xmlns:a16="http://schemas.microsoft.com/office/drawing/2014/main" xmlns="" id="{00000000-0008-0000-0200-000050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73" name="AutoShape 1" descr="image002">
          <a:extLst>
            <a:ext uri="{FF2B5EF4-FFF2-40B4-BE49-F238E27FC236}">
              <a16:creationId xmlns:a16="http://schemas.microsoft.com/office/drawing/2014/main" xmlns="" id="{00000000-0008-0000-0200-000051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74" name="AutoShape 2" descr="image002">
          <a:extLst>
            <a:ext uri="{FF2B5EF4-FFF2-40B4-BE49-F238E27FC236}">
              <a16:creationId xmlns:a16="http://schemas.microsoft.com/office/drawing/2014/main" xmlns="" id="{00000000-0008-0000-0200-000052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75" name="AutoShape 3" descr="image002">
          <a:extLst>
            <a:ext uri="{FF2B5EF4-FFF2-40B4-BE49-F238E27FC236}">
              <a16:creationId xmlns:a16="http://schemas.microsoft.com/office/drawing/2014/main" xmlns="" id="{00000000-0008-0000-0200-000053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76" name="AutoShape 4" descr="image002">
          <a:extLst>
            <a:ext uri="{FF2B5EF4-FFF2-40B4-BE49-F238E27FC236}">
              <a16:creationId xmlns:a16="http://schemas.microsoft.com/office/drawing/2014/main" xmlns="" id="{00000000-0008-0000-0200-000054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77" name="AutoShape 10" descr="image002">
          <a:extLst>
            <a:ext uri="{FF2B5EF4-FFF2-40B4-BE49-F238E27FC236}">
              <a16:creationId xmlns:a16="http://schemas.microsoft.com/office/drawing/2014/main" xmlns="" id="{00000000-0008-0000-0200-000055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78" name="AutoShape 1" descr="image002">
          <a:extLst>
            <a:ext uri="{FF2B5EF4-FFF2-40B4-BE49-F238E27FC236}">
              <a16:creationId xmlns:a16="http://schemas.microsoft.com/office/drawing/2014/main" xmlns="" id="{00000000-0008-0000-0200-000056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79" name="AutoShape 2" descr="image002">
          <a:extLst>
            <a:ext uri="{FF2B5EF4-FFF2-40B4-BE49-F238E27FC236}">
              <a16:creationId xmlns:a16="http://schemas.microsoft.com/office/drawing/2014/main" xmlns="" id="{00000000-0008-0000-0200-000057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80" name="AutoShape 3" descr="image002">
          <a:extLst>
            <a:ext uri="{FF2B5EF4-FFF2-40B4-BE49-F238E27FC236}">
              <a16:creationId xmlns:a16="http://schemas.microsoft.com/office/drawing/2014/main" xmlns="" id="{00000000-0008-0000-0200-000058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81" name="AutoShape 4" descr="image002">
          <a:extLst>
            <a:ext uri="{FF2B5EF4-FFF2-40B4-BE49-F238E27FC236}">
              <a16:creationId xmlns:a16="http://schemas.microsoft.com/office/drawing/2014/main" xmlns="" id="{00000000-0008-0000-0200-000059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82" name="AutoShape 10" descr="image002">
          <a:extLst>
            <a:ext uri="{FF2B5EF4-FFF2-40B4-BE49-F238E27FC236}">
              <a16:creationId xmlns:a16="http://schemas.microsoft.com/office/drawing/2014/main" xmlns="" id="{00000000-0008-0000-0200-00005A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83" name="AutoShape 1" descr="image002">
          <a:extLst>
            <a:ext uri="{FF2B5EF4-FFF2-40B4-BE49-F238E27FC236}">
              <a16:creationId xmlns:a16="http://schemas.microsoft.com/office/drawing/2014/main" xmlns="" id="{00000000-0008-0000-0200-00005B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84" name="AutoShape 2" descr="image002">
          <a:extLst>
            <a:ext uri="{FF2B5EF4-FFF2-40B4-BE49-F238E27FC236}">
              <a16:creationId xmlns:a16="http://schemas.microsoft.com/office/drawing/2014/main" xmlns="" id="{00000000-0008-0000-0200-00005C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85" name="AutoShape 3" descr="image002">
          <a:extLst>
            <a:ext uri="{FF2B5EF4-FFF2-40B4-BE49-F238E27FC236}">
              <a16:creationId xmlns:a16="http://schemas.microsoft.com/office/drawing/2014/main" xmlns="" id="{00000000-0008-0000-0200-00005D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86" name="AutoShape 4" descr="image002">
          <a:extLst>
            <a:ext uri="{FF2B5EF4-FFF2-40B4-BE49-F238E27FC236}">
              <a16:creationId xmlns:a16="http://schemas.microsoft.com/office/drawing/2014/main" xmlns="" id="{00000000-0008-0000-0200-00005E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87" name="AutoShape 10" descr="image002">
          <a:extLst>
            <a:ext uri="{FF2B5EF4-FFF2-40B4-BE49-F238E27FC236}">
              <a16:creationId xmlns:a16="http://schemas.microsoft.com/office/drawing/2014/main" xmlns="" id="{00000000-0008-0000-0200-00005F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88" name="AutoShape 1" descr="image002">
          <a:extLst>
            <a:ext uri="{FF2B5EF4-FFF2-40B4-BE49-F238E27FC236}">
              <a16:creationId xmlns:a16="http://schemas.microsoft.com/office/drawing/2014/main" xmlns="" id="{00000000-0008-0000-0200-000060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89" name="AutoShape 2" descr="image002">
          <a:extLst>
            <a:ext uri="{FF2B5EF4-FFF2-40B4-BE49-F238E27FC236}">
              <a16:creationId xmlns:a16="http://schemas.microsoft.com/office/drawing/2014/main" xmlns="" id="{00000000-0008-0000-0200-000061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90" name="AutoShape 3" descr="image002">
          <a:extLst>
            <a:ext uri="{FF2B5EF4-FFF2-40B4-BE49-F238E27FC236}">
              <a16:creationId xmlns:a16="http://schemas.microsoft.com/office/drawing/2014/main" xmlns="" id="{00000000-0008-0000-0200-000062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91" name="AutoShape 4" descr="image002">
          <a:extLst>
            <a:ext uri="{FF2B5EF4-FFF2-40B4-BE49-F238E27FC236}">
              <a16:creationId xmlns:a16="http://schemas.microsoft.com/office/drawing/2014/main" xmlns="" id="{00000000-0008-0000-0200-000063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92" name="AutoShape 10" descr="image002">
          <a:extLst>
            <a:ext uri="{FF2B5EF4-FFF2-40B4-BE49-F238E27FC236}">
              <a16:creationId xmlns:a16="http://schemas.microsoft.com/office/drawing/2014/main" xmlns="" id="{00000000-0008-0000-0200-000064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93" name="AutoShape 1" descr="image002">
          <a:extLst>
            <a:ext uri="{FF2B5EF4-FFF2-40B4-BE49-F238E27FC236}">
              <a16:creationId xmlns:a16="http://schemas.microsoft.com/office/drawing/2014/main" xmlns="" id="{00000000-0008-0000-0200-000065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94" name="AutoShape 2" descr="image002">
          <a:extLst>
            <a:ext uri="{FF2B5EF4-FFF2-40B4-BE49-F238E27FC236}">
              <a16:creationId xmlns:a16="http://schemas.microsoft.com/office/drawing/2014/main" xmlns="" id="{00000000-0008-0000-0200-000066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95" name="AutoShape 3" descr="image002">
          <a:extLst>
            <a:ext uri="{FF2B5EF4-FFF2-40B4-BE49-F238E27FC236}">
              <a16:creationId xmlns:a16="http://schemas.microsoft.com/office/drawing/2014/main" xmlns="" id="{00000000-0008-0000-0200-000067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96" name="AutoShape 4" descr="image002">
          <a:extLst>
            <a:ext uri="{FF2B5EF4-FFF2-40B4-BE49-F238E27FC236}">
              <a16:creationId xmlns:a16="http://schemas.microsoft.com/office/drawing/2014/main" xmlns="" id="{00000000-0008-0000-0200-000068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97" name="AutoShape 10" descr="image002">
          <a:extLst>
            <a:ext uri="{FF2B5EF4-FFF2-40B4-BE49-F238E27FC236}">
              <a16:creationId xmlns:a16="http://schemas.microsoft.com/office/drawing/2014/main" xmlns="" id="{00000000-0008-0000-0200-000069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98" name="AutoShape 1" descr="image002">
          <a:extLst>
            <a:ext uri="{FF2B5EF4-FFF2-40B4-BE49-F238E27FC236}">
              <a16:creationId xmlns:a16="http://schemas.microsoft.com/office/drawing/2014/main" xmlns="" id="{00000000-0008-0000-0200-00006A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99" name="AutoShape 2" descr="image002">
          <a:extLst>
            <a:ext uri="{FF2B5EF4-FFF2-40B4-BE49-F238E27FC236}">
              <a16:creationId xmlns:a16="http://schemas.microsoft.com/office/drawing/2014/main" xmlns="" id="{00000000-0008-0000-0200-00006B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500" name="AutoShape 3" descr="image002">
          <a:extLst>
            <a:ext uri="{FF2B5EF4-FFF2-40B4-BE49-F238E27FC236}">
              <a16:creationId xmlns:a16="http://schemas.microsoft.com/office/drawing/2014/main" xmlns="" id="{00000000-0008-0000-0200-00006C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501" name="AutoShape 4" descr="image002">
          <a:extLst>
            <a:ext uri="{FF2B5EF4-FFF2-40B4-BE49-F238E27FC236}">
              <a16:creationId xmlns:a16="http://schemas.microsoft.com/office/drawing/2014/main" xmlns="" id="{00000000-0008-0000-0200-00006D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502" name="AutoShape 10" descr="image002">
          <a:extLst>
            <a:ext uri="{FF2B5EF4-FFF2-40B4-BE49-F238E27FC236}">
              <a16:creationId xmlns:a16="http://schemas.microsoft.com/office/drawing/2014/main" xmlns="" id="{00000000-0008-0000-0200-00006E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176</xdr:row>
      <xdr:rowOff>0</xdr:rowOff>
    </xdr:from>
    <xdr:to>
      <xdr:col>1</xdr:col>
      <xdr:colOff>142875</xdr:colOff>
      <xdr:row>176</xdr:row>
      <xdr:rowOff>123825</xdr:rowOff>
    </xdr:to>
    <xdr:sp macro="" textlink="">
      <xdr:nvSpPr>
        <xdr:cNvPr id="987503" name="AutoShape 1" descr="image002">
          <a:extLst>
            <a:ext uri="{FF2B5EF4-FFF2-40B4-BE49-F238E27FC236}">
              <a16:creationId xmlns:a16="http://schemas.microsoft.com/office/drawing/2014/main" xmlns="" id="{00000000-0008-0000-0200-00006F110F00}"/>
            </a:ext>
          </a:extLst>
        </xdr:cNvPr>
        <xdr:cNvSpPr>
          <a:spLocks noChangeAspect="1" noChangeArrowheads="1"/>
        </xdr:cNvSpPr>
      </xdr:nvSpPr>
      <xdr:spPr bwMode="auto">
        <a:xfrm>
          <a:off x="485775" y="26593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176</xdr:row>
      <xdr:rowOff>0</xdr:rowOff>
    </xdr:from>
    <xdr:to>
      <xdr:col>1</xdr:col>
      <xdr:colOff>142875</xdr:colOff>
      <xdr:row>176</xdr:row>
      <xdr:rowOff>123825</xdr:rowOff>
    </xdr:to>
    <xdr:sp macro="" textlink="">
      <xdr:nvSpPr>
        <xdr:cNvPr id="987504" name="AutoShape 2" descr="image002">
          <a:extLst>
            <a:ext uri="{FF2B5EF4-FFF2-40B4-BE49-F238E27FC236}">
              <a16:creationId xmlns:a16="http://schemas.microsoft.com/office/drawing/2014/main" xmlns="" id="{00000000-0008-0000-0200-000070110F00}"/>
            </a:ext>
          </a:extLst>
        </xdr:cNvPr>
        <xdr:cNvSpPr>
          <a:spLocks noChangeAspect="1" noChangeArrowheads="1"/>
        </xdr:cNvSpPr>
      </xdr:nvSpPr>
      <xdr:spPr bwMode="auto">
        <a:xfrm>
          <a:off x="485775" y="26593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176</xdr:row>
      <xdr:rowOff>0</xdr:rowOff>
    </xdr:from>
    <xdr:to>
      <xdr:col>1</xdr:col>
      <xdr:colOff>142875</xdr:colOff>
      <xdr:row>176</xdr:row>
      <xdr:rowOff>123825</xdr:rowOff>
    </xdr:to>
    <xdr:sp macro="" textlink="">
      <xdr:nvSpPr>
        <xdr:cNvPr id="987505" name="AutoShape 3" descr="image002">
          <a:extLst>
            <a:ext uri="{FF2B5EF4-FFF2-40B4-BE49-F238E27FC236}">
              <a16:creationId xmlns:a16="http://schemas.microsoft.com/office/drawing/2014/main" xmlns="" id="{00000000-0008-0000-0200-000071110F00}"/>
            </a:ext>
          </a:extLst>
        </xdr:cNvPr>
        <xdr:cNvSpPr>
          <a:spLocks noChangeAspect="1" noChangeArrowheads="1"/>
        </xdr:cNvSpPr>
      </xdr:nvSpPr>
      <xdr:spPr bwMode="auto">
        <a:xfrm>
          <a:off x="485775" y="26593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176</xdr:row>
      <xdr:rowOff>0</xdr:rowOff>
    </xdr:from>
    <xdr:to>
      <xdr:col>1</xdr:col>
      <xdr:colOff>142875</xdr:colOff>
      <xdr:row>176</xdr:row>
      <xdr:rowOff>123825</xdr:rowOff>
    </xdr:to>
    <xdr:sp macro="" textlink="">
      <xdr:nvSpPr>
        <xdr:cNvPr id="987506" name="AutoShape 4" descr="image002">
          <a:extLst>
            <a:ext uri="{FF2B5EF4-FFF2-40B4-BE49-F238E27FC236}">
              <a16:creationId xmlns:a16="http://schemas.microsoft.com/office/drawing/2014/main" xmlns="" id="{00000000-0008-0000-0200-000072110F00}"/>
            </a:ext>
          </a:extLst>
        </xdr:cNvPr>
        <xdr:cNvSpPr>
          <a:spLocks noChangeAspect="1" noChangeArrowheads="1"/>
        </xdr:cNvSpPr>
      </xdr:nvSpPr>
      <xdr:spPr bwMode="auto">
        <a:xfrm>
          <a:off x="485775" y="26593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176</xdr:row>
      <xdr:rowOff>0</xdr:rowOff>
    </xdr:from>
    <xdr:to>
      <xdr:col>1</xdr:col>
      <xdr:colOff>142875</xdr:colOff>
      <xdr:row>176</xdr:row>
      <xdr:rowOff>123825</xdr:rowOff>
    </xdr:to>
    <xdr:sp macro="" textlink="">
      <xdr:nvSpPr>
        <xdr:cNvPr id="987507" name="AutoShape 10" descr="image002">
          <a:extLst>
            <a:ext uri="{FF2B5EF4-FFF2-40B4-BE49-F238E27FC236}">
              <a16:creationId xmlns:a16="http://schemas.microsoft.com/office/drawing/2014/main" xmlns="" id="{00000000-0008-0000-0200-000073110F00}"/>
            </a:ext>
          </a:extLst>
        </xdr:cNvPr>
        <xdr:cNvSpPr>
          <a:spLocks noChangeAspect="1" noChangeArrowheads="1"/>
        </xdr:cNvSpPr>
      </xdr:nvSpPr>
      <xdr:spPr bwMode="auto">
        <a:xfrm>
          <a:off x="485775" y="26593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508" name="AutoShape 1" descr="image002">
          <a:extLst>
            <a:ext uri="{FF2B5EF4-FFF2-40B4-BE49-F238E27FC236}">
              <a16:creationId xmlns:a16="http://schemas.microsoft.com/office/drawing/2014/main" xmlns="" id="{00000000-0008-0000-0200-000074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509" name="AutoShape 2" descr="image002">
          <a:extLst>
            <a:ext uri="{FF2B5EF4-FFF2-40B4-BE49-F238E27FC236}">
              <a16:creationId xmlns:a16="http://schemas.microsoft.com/office/drawing/2014/main" xmlns="" id="{00000000-0008-0000-0200-000075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510" name="AutoShape 3" descr="image002">
          <a:extLst>
            <a:ext uri="{FF2B5EF4-FFF2-40B4-BE49-F238E27FC236}">
              <a16:creationId xmlns:a16="http://schemas.microsoft.com/office/drawing/2014/main" xmlns="" id="{00000000-0008-0000-0200-000076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511" name="AutoShape 4" descr="image002">
          <a:extLst>
            <a:ext uri="{FF2B5EF4-FFF2-40B4-BE49-F238E27FC236}">
              <a16:creationId xmlns:a16="http://schemas.microsoft.com/office/drawing/2014/main" xmlns="" id="{00000000-0008-0000-0200-000077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512" name="AutoShape 10" descr="image002">
          <a:extLst>
            <a:ext uri="{FF2B5EF4-FFF2-40B4-BE49-F238E27FC236}">
              <a16:creationId xmlns:a16="http://schemas.microsoft.com/office/drawing/2014/main" xmlns="" id="{00000000-0008-0000-0200-000078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35</xdr:row>
      <xdr:rowOff>0</xdr:rowOff>
    </xdr:from>
    <xdr:to>
      <xdr:col>1</xdr:col>
      <xdr:colOff>142875</xdr:colOff>
      <xdr:row>35</xdr:row>
      <xdr:rowOff>123825</xdr:rowOff>
    </xdr:to>
    <xdr:sp macro="" textlink="">
      <xdr:nvSpPr>
        <xdr:cNvPr id="987513" name="AutoShape 1" descr="image002">
          <a:extLst>
            <a:ext uri="{FF2B5EF4-FFF2-40B4-BE49-F238E27FC236}">
              <a16:creationId xmlns:a16="http://schemas.microsoft.com/office/drawing/2014/main" xmlns="" id="{00000000-0008-0000-0200-000079110F00}"/>
            </a:ext>
          </a:extLst>
        </xdr:cNvPr>
        <xdr:cNvSpPr>
          <a:spLocks noChangeAspect="1" noChangeArrowheads="1"/>
        </xdr:cNvSpPr>
      </xdr:nvSpPr>
      <xdr:spPr bwMode="auto">
        <a:xfrm>
          <a:off x="485775" y="4495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35</xdr:row>
      <xdr:rowOff>0</xdr:rowOff>
    </xdr:from>
    <xdr:to>
      <xdr:col>1</xdr:col>
      <xdr:colOff>142875</xdr:colOff>
      <xdr:row>35</xdr:row>
      <xdr:rowOff>123825</xdr:rowOff>
    </xdr:to>
    <xdr:sp macro="" textlink="">
      <xdr:nvSpPr>
        <xdr:cNvPr id="987514" name="AutoShape 2" descr="image002">
          <a:extLst>
            <a:ext uri="{FF2B5EF4-FFF2-40B4-BE49-F238E27FC236}">
              <a16:creationId xmlns:a16="http://schemas.microsoft.com/office/drawing/2014/main" xmlns="" id="{00000000-0008-0000-0200-00007A110F00}"/>
            </a:ext>
          </a:extLst>
        </xdr:cNvPr>
        <xdr:cNvSpPr>
          <a:spLocks noChangeAspect="1" noChangeArrowheads="1"/>
        </xdr:cNvSpPr>
      </xdr:nvSpPr>
      <xdr:spPr bwMode="auto">
        <a:xfrm>
          <a:off x="485775" y="4495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35</xdr:row>
      <xdr:rowOff>0</xdr:rowOff>
    </xdr:from>
    <xdr:to>
      <xdr:col>1</xdr:col>
      <xdr:colOff>142875</xdr:colOff>
      <xdr:row>35</xdr:row>
      <xdr:rowOff>123825</xdr:rowOff>
    </xdr:to>
    <xdr:sp macro="" textlink="">
      <xdr:nvSpPr>
        <xdr:cNvPr id="987515" name="AutoShape 3" descr="image002">
          <a:extLst>
            <a:ext uri="{FF2B5EF4-FFF2-40B4-BE49-F238E27FC236}">
              <a16:creationId xmlns:a16="http://schemas.microsoft.com/office/drawing/2014/main" xmlns="" id="{00000000-0008-0000-0200-00007B110F00}"/>
            </a:ext>
          </a:extLst>
        </xdr:cNvPr>
        <xdr:cNvSpPr>
          <a:spLocks noChangeAspect="1" noChangeArrowheads="1"/>
        </xdr:cNvSpPr>
      </xdr:nvSpPr>
      <xdr:spPr bwMode="auto">
        <a:xfrm>
          <a:off x="485775" y="4495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35</xdr:row>
      <xdr:rowOff>0</xdr:rowOff>
    </xdr:from>
    <xdr:to>
      <xdr:col>1</xdr:col>
      <xdr:colOff>142875</xdr:colOff>
      <xdr:row>35</xdr:row>
      <xdr:rowOff>123825</xdr:rowOff>
    </xdr:to>
    <xdr:sp macro="" textlink="">
      <xdr:nvSpPr>
        <xdr:cNvPr id="987516" name="AutoShape 4" descr="image002">
          <a:extLst>
            <a:ext uri="{FF2B5EF4-FFF2-40B4-BE49-F238E27FC236}">
              <a16:creationId xmlns:a16="http://schemas.microsoft.com/office/drawing/2014/main" xmlns="" id="{00000000-0008-0000-0200-00007C110F00}"/>
            </a:ext>
          </a:extLst>
        </xdr:cNvPr>
        <xdr:cNvSpPr>
          <a:spLocks noChangeAspect="1" noChangeArrowheads="1"/>
        </xdr:cNvSpPr>
      </xdr:nvSpPr>
      <xdr:spPr bwMode="auto">
        <a:xfrm>
          <a:off x="485775" y="4495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35</xdr:row>
      <xdr:rowOff>0</xdr:rowOff>
    </xdr:from>
    <xdr:to>
      <xdr:col>1</xdr:col>
      <xdr:colOff>142875</xdr:colOff>
      <xdr:row>35</xdr:row>
      <xdr:rowOff>123825</xdr:rowOff>
    </xdr:to>
    <xdr:sp macro="" textlink="">
      <xdr:nvSpPr>
        <xdr:cNvPr id="987517" name="AutoShape 10" descr="image002">
          <a:extLst>
            <a:ext uri="{FF2B5EF4-FFF2-40B4-BE49-F238E27FC236}">
              <a16:creationId xmlns:a16="http://schemas.microsoft.com/office/drawing/2014/main" xmlns="" id="{00000000-0008-0000-0200-00007D110F00}"/>
            </a:ext>
          </a:extLst>
        </xdr:cNvPr>
        <xdr:cNvSpPr>
          <a:spLocks noChangeAspect="1" noChangeArrowheads="1"/>
        </xdr:cNvSpPr>
      </xdr:nvSpPr>
      <xdr:spPr bwMode="auto">
        <a:xfrm>
          <a:off x="485775" y="4495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57</xdr:row>
      <xdr:rowOff>0</xdr:rowOff>
    </xdr:from>
    <xdr:to>
      <xdr:col>1</xdr:col>
      <xdr:colOff>142875</xdr:colOff>
      <xdr:row>57</xdr:row>
      <xdr:rowOff>123825</xdr:rowOff>
    </xdr:to>
    <xdr:sp macro="" textlink="">
      <xdr:nvSpPr>
        <xdr:cNvPr id="987518" name="AutoShape 1" descr="image002">
          <a:extLst>
            <a:ext uri="{FF2B5EF4-FFF2-40B4-BE49-F238E27FC236}">
              <a16:creationId xmlns:a16="http://schemas.microsoft.com/office/drawing/2014/main" xmlns="" id="{00000000-0008-0000-0200-00007E110F00}"/>
            </a:ext>
          </a:extLst>
        </xdr:cNvPr>
        <xdr:cNvSpPr>
          <a:spLocks noChangeAspect="1" noChangeArrowheads="1"/>
        </xdr:cNvSpPr>
      </xdr:nvSpPr>
      <xdr:spPr bwMode="auto">
        <a:xfrm>
          <a:off x="485775" y="8181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57</xdr:row>
      <xdr:rowOff>0</xdr:rowOff>
    </xdr:from>
    <xdr:to>
      <xdr:col>1</xdr:col>
      <xdr:colOff>142875</xdr:colOff>
      <xdr:row>57</xdr:row>
      <xdr:rowOff>123825</xdr:rowOff>
    </xdr:to>
    <xdr:sp macro="" textlink="">
      <xdr:nvSpPr>
        <xdr:cNvPr id="987519" name="AutoShape 2" descr="image002">
          <a:extLst>
            <a:ext uri="{FF2B5EF4-FFF2-40B4-BE49-F238E27FC236}">
              <a16:creationId xmlns:a16="http://schemas.microsoft.com/office/drawing/2014/main" xmlns="" id="{00000000-0008-0000-0200-00007F110F00}"/>
            </a:ext>
          </a:extLst>
        </xdr:cNvPr>
        <xdr:cNvSpPr>
          <a:spLocks noChangeAspect="1" noChangeArrowheads="1"/>
        </xdr:cNvSpPr>
      </xdr:nvSpPr>
      <xdr:spPr bwMode="auto">
        <a:xfrm>
          <a:off x="485775" y="8181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57</xdr:row>
      <xdr:rowOff>0</xdr:rowOff>
    </xdr:from>
    <xdr:to>
      <xdr:col>1</xdr:col>
      <xdr:colOff>142875</xdr:colOff>
      <xdr:row>57</xdr:row>
      <xdr:rowOff>123825</xdr:rowOff>
    </xdr:to>
    <xdr:sp macro="" textlink="">
      <xdr:nvSpPr>
        <xdr:cNvPr id="987520" name="AutoShape 3" descr="image002">
          <a:extLst>
            <a:ext uri="{FF2B5EF4-FFF2-40B4-BE49-F238E27FC236}">
              <a16:creationId xmlns:a16="http://schemas.microsoft.com/office/drawing/2014/main" xmlns="" id="{00000000-0008-0000-0200-000080110F00}"/>
            </a:ext>
          </a:extLst>
        </xdr:cNvPr>
        <xdr:cNvSpPr>
          <a:spLocks noChangeAspect="1" noChangeArrowheads="1"/>
        </xdr:cNvSpPr>
      </xdr:nvSpPr>
      <xdr:spPr bwMode="auto">
        <a:xfrm>
          <a:off x="485775" y="8181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57</xdr:row>
      <xdr:rowOff>0</xdr:rowOff>
    </xdr:from>
    <xdr:to>
      <xdr:col>1</xdr:col>
      <xdr:colOff>142875</xdr:colOff>
      <xdr:row>57</xdr:row>
      <xdr:rowOff>123825</xdr:rowOff>
    </xdr:to>
    <xdr:sp macro="" textlink="">
      <xdr:nvSpPr>
        <xdr:cNvPr id="987521" name="AutoShape 4" descr="image002">
          <a:extLst>
            <a:ext uri="{FF2B5EF4-FFF2-40B4-BE49-F238E27FC236}">
              <a16:creationId xmlns:a16="http://schemas.microsoft.com/office/drawing/2014/main" xmlns="" id="{00000000-0008-0000-0200-000081110F00}"/>
            </a:ext>
          </a:extLst>
        </xdr:cNvPr>
        <xdr:cNvSpPr>
          <a:spLocks noChangeAspect="1" noChangeArrowheads="1"/>
        </xdr:cNvSpPr>
      </xdr:nvSpPr>
      <xdr:spPr bwMode="auto">
        <a:xfrm>
          <a:off x="485775" y="8181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57</xdr:row>
      <xdr:rowOff>0</xdr:rowOff>
    </xdr:from>
    <xdr:to>
      <xdr:col>1</xdr:col>
      <xdr:colOff>142875</xdr:colOff>
      <xdr:row>57</xdr:row>
      <xdr:rowOff>123825</xdr:rowOff>
    </xdr:to>
    <xdr:sp macro="" textlink="">
      <xdr:nvSpPr>
        <xdr:cNvPr id="987522" name="AutoShape 10" descr="image002">
          <a:extLst>
            <a:ext uri="{FF2B5EF4-FFF2-40B4-BE49-F238E27FC236}">
              <a16:creationId xmlns:a16="http://schemas.microsoft.com/office/drawing/2014/main" xmlns="" id="{00000000-0008-0000-0200-000082110F00}"/>
            </a:ext>
          </a:extLst>
        </xdr:cNvPr>
        <xdr:cNvSpPr>
          <a:spLocks noChangeAspect="1" noChangeArrowheads="1"/>
        </xdr:cNvSpPr>
      </xdr:nvSpPr>
      <xdr:spPr bwMode="auto">
        <a:xfrm>
          <a:off x="485775" y="8181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67</xdr:row>
      <xdr:rowOff>0</xdr:rowOff>
    </xdr:from>
    <xdr:to>
      <xdr:col>1</xdr:col>
      <xdr:colOff>142875</xdr:colOff>
      <xdr:row>67</xdr:row>
      <xdr:rowOff>123825</xdr:rowOff>
    </xdr:to>
    <xdr:sp macro="" textlink="">
      <xdr:nvSpPr>
        <xdr:cNvPr id="987523" name="AutoShape 1" descr="image002">
          <a:extLst>
            <a:ext uri="{FF2B5EF4-FFF2-40B4-BE49-F238E27FC236}">
              <a16:creationId xmlns:a16="http://schemas.microsoft.com/office/drawing/2014/main" xmlns="" id="{00000000-0008-0000-0200-000083110F00}"/>
            </a:ext>
          </a:extLst>
        </xdr:cNvPr>
        <xdr:cNvSpPr>
          <a:spLocks noChangeAspect="1" noChangeArrowheads="1"/>
        </xdr:cNvSpPr>
      </xdr:nvSpPr>
      <xdr:spPr bwMode="auto">
        <a:xfrm>
          <a:off x="485775" y="9315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67</xdr:row>
      <xdr:rowOff>0</xdr:rowOff>
    </xdr:from>
    <xdr:to>
      <xdr:col>1</xdr:col>
      <xdr:colOff>142875</xdr:colOff>
      <xdr:row>67</xdr:row>
      <xdr:rowOff>123825</xdr:rowOff>
    </xdr:to>
    <xdr:sp macro="" textlink="">
      <xdr:nvSpPr>
        <xdr:cNvPr id="987524" name="AutoShape 2" descr="image002">
          <a:extLst>
            <a:ext uri="{FF2B5EF4-FFF2-40B4-BE49-F238E27FC236}">
              <a16:creationId xmlns:a16="http://schemas.microsoft.com/office/drawing/2014/main" xmlns="" id="{00000000-0008-0000-0200-000084110F00}"/>
            </a:ext>
          </a:extLst>
        </xdr:cNvPr>
        <xdr:cNvSpPr>
          <a:spLocks noChangeAspect="1" noChangeArrowheads="1"/>
        </xdr:cNvSpPr>
      </xdr:nvSpPr>
      <xdr:spPr bwMode="auto">
        <a:xfrm>
          <a:off x="485775" y="9315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67</xdr:row>
      <xdr:rowOff>0</xdr:rowOff>
    </xdr:from>
    <xdr:to>
      <xdr:col>1</xdr:col>
      <xdr:colOff>142875</xdr:colOff>
      <xdr:row>67</xdr:row>
      <xdr:rowOff>123825</xdr:rowOff>
    </xdr:to>
    <xdr:sp macro="" textlink="">
      <xdr:nvSpPr>
        <xdr:cNvPr id="987525" name="AutoShape 3" descr="image002">
          <a:extLst>
            <a:ext uri="{FF2B5EF4-FFF2-40B4-BE49-F238E27FC236}">
              <a16:creationId xmlns:a16="http://schemas.microsoft.com/office/drawing/2014/main" xmlns="" id="{00000000-0008-0000-0200-000085110F00}"/>
            </a:ext>
          </a:extLst>
        </xdr:cNvPr>
        <xdr:cNvSpPr>
          <a:spLocks noChangeAspect="1" noChangeArrowheads="1"/>
        </xdr:cNvSpPr>
      </xdr:nvSpPr>
      <xdr:spPr bwMode="auto">
        <a:xfrm>
          <a:off x="485775" y="9315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67</xdr:row>
      <xdr:rowOff>0</xdr:rowOff>
    </xdr:from>
    <xdr:to>
      <xdr:col>1</xdr:col>
      <xdr:colOff>142875</xdr:colOff>
      <xdr:row>67</xdr:row>
      <xdr:rowOff>123825</xdr:rowOff>
    </xdr:to>
    <xdr:sp macro="" textlink="">
      <xdr:nvSpPr>
        <xdr:cNvPr id="987526" name="AutoShape 4" descr="image002">
          <a:extLst>
            <a:ext uri="{FF2B5EF4-FFF2-40B4-BE49-F238E27FC236}">
              <a16:creationId xmlns:a16="http://schemas.microsoft.com/office/drawing/2014/main" xmlns="" id="{00000000-0008-0000-0200-000086110F00}"/>
            </a:ext>
          </a:extLst>
        </xdr:cNvPr>
        <xdr:cNvSpPr>
          <a:spLocks noChangeAspect="1" noChangeArrowheads="1"/>
        </xdr:cNvSpPr>
      </xdr:nvSpPr>
      <xdr:spPr bwMode="auto">
        <a:xfrm>
          <a:off x="485775" y="9315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67</xdr:row>
      <xdr:rowOff>0</xdr:rowOff>
    </xdr:from>
    <xdr:to>
      <xdr:col>1</xdr:col>
      <xdr:colOff>142875</xdr:colOff>
      <xdr:row>67</xdr:row>
      <xdr:rowOff>123825</xdr:rowOff>
    </xdr:to>
    <xdr:sp macro="" textlink="">
      <xdr:nvSpPr>
        <xdr:cNvPr id="987527" name="AutoShape 10" descr="image002">
          <a:extLst>
            <a:ext uri="{FF2B5EF4-FFF2-40B4-BE49-F238E27FC236}">
              <a16:creationId xmlns:a16="http://schemas.microsoft.com/office/drawing/2014/main" xmlns="" id="{00000000-0008-0000-0200-000087110F00}"/>
            </a:ext>
          </a:extLst>
        </xdr:cNvPr>
        <xdr:cNvSpPr>
          <a:spLocks noChangeAspect="1" noChangeArrowheads="1"/>
        </xdr:cNvSpPr>
      </xdr:nvSpPr>
      <xdr:spPr bwMode="auto">
        <a:xfrm>
          <a:off x="485775" y="9315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74</xdr:row>
      <xdr:rowOff>0</xdr:rowOff>
    </xdr:from>
    <xdr:to>
      <xdr:col>1</xdr:col>
      <xdr:colOff>142875</xdr:colOff>
      <xdr:row>74</xdr:row>
      <xdr:rowOff>123825</xdr:rowOff>
    </xdr:to>
    <xdr:sp macro="" textlink="">
      <xdr:nvSpPr>
        <xdr:cNvPr id="987528" name="AutoShape 1" descr="image002">
          <a:extLst>
            <a:ext uri="{FF2B5EF4-FFF2-40B4-BE49-F238E27FC236}">
              <a16:creationId xmlns:a16="http://schemas.microsoft.com/office/drawing/2014/main" xmlns="" id="{00000000-0008-0000-0200-000088110F00}"/>
            </a:ext>
          </a:extLst>
        </xdr:cNvPr>
        <xdr:cNvSpPr>
          <a:spLocks noChangeAspect="1" noChangeArrowheads="1"/>
        </xdr:cNvSpPr>
      </xdr:nvSpPr>
      <xdr:spPr bwMode="auto">
        <a:xfrm>
          <a:off x="485775" y="10448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74</xdr:row>
      <xdr:rowOff>0</xdr:rowOff>
    </xdr:from>
    <xdr:to>
      <xdr:col>1</xdr:col>
      <xdr:colOff>142875</xdr:colOff>
      <xdr:row>74</xdr:row>
      <xdr:rowOff>123825</xdr:rowOff>
    </xdr:to>
    <xdr:sp macro="" textlink="">
      <xdr:nvSpPr>
        <xdr:cNvPr id="987529" name="AutoShape 2" descr="image002">
          <a:extLst>
            <a:ext uri="{FF2B5EF4-FFF2-40B4-BE49-F238E27FC236}">
              <a16:creationId xmlns:a16="http://schemas.microsoft.com/office/drawing/2014/main" xmlns="" id="{00000000-0008-0000-0200-000089110F00}"/>
            </a:ext>
          </a:extLst>
        </xdr:cNvPr>
        <xdr:cNvSpPr>
          <a:spLocks noChangeAspect="1" noChangeArrowheads="1"/>
        </xdr:cNvSpPr>
      </xdr:nvSpPr>
      <xdr:spPr bwMode="auto">
        <a:xfrm>
          <a:off x="485775" y="10448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74</xdr:row>
      <xdr:rowOff>0</xdr:rowOff>
    </xdr:from>
    <xdr:to>
      <xdr:col>1</xdr:col>
      <xdr:colOff>142875</xdr:colOff>
      <xdr:row>74</xdr:row>
      <xdr:rowOff>123825</xdr:rowOff>
    </xdr:to>
    <xdr:sp macro="" textlink="">
      <xdr:nvSpPr>
        <xdr:cNvPr id="987530" name="AutoShape 3" descr="image002">
          <a:extLst>
            <a:ext uri="{FF2B5EF4-FFF2-40B4-BE49-F238E27FC236}">
              <a16:creationId xmlns:a16="http://schemas.microsoft.com/office/drawing/2014/main" xmlns="" id="{00000000-0008-0000-0200-00008A110F00}"/>
            </a:ext>
          </a:extLst>
        </xdr:cNvPr>
        <xdr:cNvSpPr>
          <a:spLocks noChangeAspect="1" noChangeArrowheads="1"/>
        </xdr:cNvSpPr>
      </xdr:nvSpPr>
      <xdr:spPr bwMode="auto">
        <a:xfrm>
          <a:off x="485775" y="10448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74</xdr:row>
      <xdr:rowOff>0</xdr:rowOff>
    </xdr:from>
    <xdr:to>
      <xdr:col>1</xdr:col>
      <xdr:colOff>142875</xdr:colOff>
      <xdr:row>74</xdr:row>
      <xdr:rowOff>123825</xdr:rowOff>
    </xdr:to>
    <xdr:sp macro="" textlink="">
      <xdr:nvSpPr>
        <xdr:cNvPr id="987531" name="AutoShape 4" descr="image002">
          <a:extLst>
            <a:ext uri="{FF2B5EF4-FFF2-40B4-BE49-F238E27FC236}">
              <a16:creationId xmlns:a16="http://schemas.microsoft.com/office/drawing/2014/main" xmlns="" id="{00000000-0008-0000-0200-00008B110F00}"/>
            </a:ext>
          </a:extLst>
        </xdr:cNvPr>
        <xdr:cNvSpPr>
          <a:spLocks noChangeAspect="1" noChangeArrowheads="1"/>
        </xdr:cNvSpPr>
      </xdr:nvSpPr>
      <xdr:spPr bwMode="auto">
        <a:xfrm>
          <a:off x="485775" y="10448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74</xdr:row>
      <xdr:rowOff>0</xdr:rowOff>
    </xdr:from>
    <xdr:to>
      <xdr:col>1</xdr:col>
      <xdr:colOff>142875</xdr:colOff>
      <xdr:row>74</xdr:row>
      <xdr:rowOff>123825</xdr:rowOff>
    </xdr:to>
    <xdr:sp macro="" textlink="">
      <xdr:nvSpPr>
        <xdr:cNvPr id="987532" name="AutoShape 10" descr="image002">
          <a:extLst>
            <a:ext uri="{FF2B5EF4-FFF2-40B4-BE49-F238E27FC236}">
              <a16:creationId xmlns:a16="http://schemas.microsoft.com/office/drawing/2014/main" xmlns="" id="{00000000-0008-0000-0200-00008C110F00}"/>
            </a:ext>
          </a:extLst>
        </xdr:cNvPr>
        <xdr:cNvSpPr>
          <a:spLocks noChangeAspect="1" noChangeArrowheads="1"/>
        </xdr:cNvSpPr>
      </xdr:nvSpPr>
      <xdr:spPr bwMode="auto">
        <a:xfrm>
          <a:off x="485775" y="10448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87533" name="AutoShape 1" descr="image002">
          <a:extLst>
            <a:ext uri="{FF2B5EF4-FFF2-40B4-BE49-F238E27FC236}">
              <a16:creationId xmlns:a16="http://schemas.microsoft.com/office/drawing/2014/main" xmlns="" id="{00000000-0008-0000-0200-00008D110F00}"/>
            </a:ext>
          </a:extLst>
        </xdr:cNvPr>
        <xdr:cNvSpPr>
          <a:spLocks noChangeAspect="1" noChangeArrowheads="1"/>
        </xdr:cNvSpPr>
      </xdr:nvSpPr>
      <xdr:spPr bwMode="auto">
        <a:xfrm>
          <a:off x="485775" y="15268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87534" name="AutoShape 2" descr="image002">
          <a:extLst>
            <a:ext uri="{FF2B5EF4-FFF2-40B4-BE49-F238E27FC236}">
              <a16:creationId xmlns:a16="http://schemas.microsoft.com/office/drawing/2014/main" xmlns="" id="{00000000-0008-0000-0200-00008E110F00}"/>
            </a:ext>
          </a:extLst>
        </xdr:cNvPr>
        <xdr:cNvSpPr>
          <a:spLocks noChangeAspect="1" noChangeArrowheads="1"/>
        </xdr:cNvSpPr>
      </xdr:nvSpPr>
      <xdr:spPr bwMode="auto">
        <a:xfrm>
          <a:off x="485775" y="15268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87535" name="AutoShape 3" descr="image002">
          <a:extLst>
            <a:ext uri="{FF2B5EF4-FFF2-40B4-BE49-F238E27FC236}">
              <a16:creationId xmlns:a16="http://schemas.microsoft.com/office/drawing/2014/main" xmlns="" id="{00000000-0008-0000-0200-00008F110F00}"/>
            </a:ext>
          </a:extLst>
        </xdr:cNvPr>
        <xdr:cNvSpPr>
          <a:spLocks noChangeAspect="1" noChangeArrowheads="1"/>
        </xdr:cNvSpPr>
      </xdr:nvSpPr>
      <xdr:spPr bwMode="auto">
        <a:xfrm>
          <a:off x="485775" y="15268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87536" name="AutoShape 4" descr="image002">
          <a:extLst>
            <a:ext uri="{FF2B5EF4-FFF2-40B4-BE49-F238E27FC236}">
              <a16:creationId xmlns:a16="http://schemas.microsoft.com/office/drawing/2014/main" xmlns="" id="{00000000-0008-0000-0200-000090110F00}"/>
            </a:ext>
          </a:extLst>
        </xdr:cNvPr>
        <xdr:cNvSpPr>
          <a:spLocks noChangeAspect="1" noChangeArrowheads="1"/>
        </xdr:cNvSpPr>
      </xdr:nvSpPr>
      <xdr:spPr bwMode="auto">
        <a:xfrm>
          <a:off x="485775" y="15268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87537" name="AutoShape 10" descr="image002">
          <a:extLst>
            <a:ext uri="{FF2B5EF4-FFF2-40B4-BE49-F238E27FC236}">
              <a16:creationId xmlns:a16="http://schemas.microsoft.com/office/drawing/2014/main" xmlns="" id="{00000000-0008-0000-0200-000091110F00}"/>
            </a:ext>
          </a:extLst>
        </xdr:cNvPr>
        <xdr:cNvSpPr>
          <a:spLocks noChangeAspect="1" noChangeArrowheads="1"/>
        </xdr:cNvSpPr>
      </xdr:nvSpPr>
      <xdr:spPr bwMode="auto">
        <a:xfrm>
          <a:off x="485775" y="15268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xdr:row>
      <xdr:rowOff>0</xdr:rowOff>
    </xdr:from>
    <xdr:to>
      <xdr:col>1</xdr:col>
      <xdr:colOff>142875</xdr:colOff>
      <xdr:row>177</xdr:row>
      <xdr:rowOff>123825</xdr:rowOff>
    </xdr:to>
    <xdr:sp macro="" textlink="">
      <xdr:nvSpPr>
        <xdr:cNvPr id="987538" name="AutoShape 1" descr="image002">
          <a:extLst>
            <a:ext uri="{FF2B5EF4-FFF2-40B4-BE49-F238E27FC236}">
              <a16:creationId xmlns:a16="http://schemas.microsoft.com/office/drawing/2014/main" xmlns="" id="{00000000-0008-0000-0200-000092110F00}"/>
            </a:ext>
          </a:extLst>
        </xdr:cNvPr>
        <xdr:cNvSpPr>
          <a:spLocks noChangeAspect="1" noChangeArrowheads="1"/>
        </xdr:cNvSpPr>
      </xdr:nvSpPr>
      <xdr:spPr bwMode="auto">
        <a:xfrm>
          <a:off x="485775" y="268033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xdr:row>
      <xdr:rowOff>0</xdr:rowOff>
    </xdr:from>
    <xdr:to>
      <xdr:col>1</xdr:col>
      <xdr:colOff>142875</xdr:colOff>
      <xdr:row>177</xdr:row>
      <xdr:rowOff>123825</xdr:rowOff>
    </xdr:to>
    <xdr:sp macro="" textlink="">
      <xdr:nvSpPr>
        <xdr:cNvPr id="987539" name="AutoShape 2" descr="image002">
          <a:extLst>
            <a:ext uri="{FF2B5EF4-FFF2-40B4-BE49-F238E27FC236}">
              <a16:creationId xmlns:a16="http://schemas.microsoft.com/office/drawing/2014/main" xmlns="" id="{00000000-0008-0000-0200-000093110F00}"/>
            </a:ext>
          </a:extLst>
        </xdr:cNvPr>
        <xdr:cNvSpPr>
          <a:spLocks noChangeAspect="1" noChangeArrowheads="1"/>
        </xdr:cNvSpPr>
      </xdr:nvSpPr>
      <xdr:spPr bwMode="auto">
        <a:xfrm>
          <a:off x="485775" y="268033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xdr:row>
      <xdr:rowOff>0</xdr:rowOff>
    </xdr:from>
    <xdr:to>
      <xdr:col>1</xdr:col>
      <xdr:colOff>142875</xdr:colOff>
      <xdr:row>177</xdr:row>
      <xdr:rowOff>123825</xdr:rowOff>
    </xdr:to>
    <xdr:sp macro="" textlink="">
      <xdr:nvSpPr>
        <xdr:cNvPr id="987540" name="AutoShape 3" descr="image002">
          <a:extLst>
            <a:ext uri="{FF2B5EF4-FFF2-40B4-BE49-F238E27FC236}">
              <a16:creationId xmlns:a16="http://schemas.microsoft.com/office/drawing/2014/main" xmlns="" id="{00000000-0008-0000-0200-000094110F00}"/>
            </a:ext>
          </a:extLst>
        </xdr:cNvPr>
        <xdr:cNvSpPr>
          <a:spLocks noChangeAspect="1" noChangeArrowheads="1"/>
        </xdr:cNvSpPr>
      </xdr:nvSpPr>
      <xdr:spPr bwMode="auto">
        <a:xfrm>
          <a:off x="485775" y="268033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xdr:row>
      <xdr:rowOff>0</xdr:rowOff>
    </xdr:from>
    <xdr:to>
      <xdr:col>1</xdr:col>
      <xdr:colOff>142875</xdr:colOff>
      <xdr:row>177</xdr:row>
      <xdr:rowOff>123825</xdr:rowOff>
    </xdr:to>
    <xdr:sp macro="" textlink="">
      <xdr:nvSpPr>
        <xdr:cNvPr id="987541" name="AutoShape 4" descr="image002">
          <a:extLst>
            <a:ext uri="{FF2B5EF4-FFF2-40B4-BE49-F238E27FC236}">
              <a16:creationId xmlns:a16="http://schemas.microsoft.com/office/drawing/2014/main" xmlns="" id="{00000000-0008-0000-0200-000095110F00}"/>
            </a:ext>
          </a:extLst>
        </xdr:cNvPr>
        <xdr:cNvSpPr>
          <a:spLocks noChangeAspect="1" noChangeArrowheads="1"/>
        </xdr:cNvSpPr>
      </xdr:nvSpPr>
      <xdr:spPr bwMode="auto">
        <a:xfrm>
          <a:off x="485775" y="268033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xdr:row>
      <xdr:rowOff>0</xdr:rowOff>
    </xdr:from>
    <xdr:to>
      <xdr:col>1</xdr:col>
      <xdr:colOff>142875</xdr:colOff>
      <xdr:row>177</xdr:row>
      <xdr:rowOff>123825</xdr:rowOff>
    </xdr:to>
    <xdr:sp macro="" textlink="">
      <xdr:nvSpPr>
        <xdr:cNvPr id="987542" name="AutoShape 10" descr="image002">
          <a:extLst>
            <a:ext uri="{FF2B5EF4-FFF2-40B4-BE49-F238E27FC236}">
              <a16:creationId xmlns:a16="http://schemas.microsoft.com/office/drawing/2014/main" xmlns="" id="{00000000-0008-0000-0200-000096110F00}"/>
            </a:ext>
          </a:extLst>
        </xdr:cNvPr>
        <xdr:cNvSpPr>
          <a:spLocks noChangeAspect="1" noChangeArrowheads="1"/>
        </xdr:cNvSpPr>
      </xdr:nvSpPr>
      <xdr:spPr bwMode="auto">
        <a:xfrm>
          <a:off x="485775" y="268033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113</xdr:row>
      <xdr:rowOff>0</xdr:rowOff>
    </xdr:from>
    <xdr:to>
      <xdr:col>1</xdr:col>
      <xdr:colOff>142875</xdr:colOff>
      <xdr:row>113</xdr:row>
      <xdr:rowOff>123825</xdr:rowOff>
    </xdr:to>
    <xdr:sp macro="" textlink="">
      <xdr:nvSpPr>
        <xdr:cNvPr id="987543" name="AutoShape 1" descr="image002">
          <a:extLst>
            <a:ext uri="{FF2B5EF4-FFF2-40B4-BE49-F238E27FC236}">
              <a16:creationId xmlns:a16="http://schemas.microsoft.com/office/drawing/2014/main" xmlns="" id="{00000000-0008-0000-0200-000097110F00}"/>
            </a:ext>
          </a:extLst>
        </xdr:cNvPr>
        <xdr:cNvSpPr>
          <a:spLocks noChangeAspect="1" noChangeArrowheads="1"/>
        </xdr:cNvSpPr>
      </xdr:nvSpPr>
      <xdr:spPr bwMode="auto">
        <a:xfrm>
          <a:off x="485775" y="16402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113</xdr:row>
      <xdr:rowOff>0</xdr:rowOff>
    </xdr:from>
    <xdr:to>
      <xdr:col>1</xdr:col>
      <xdr:colOff>142875</xdr:colOff>
      <xdr:row>113</xdr:row>
      <xdr:rowOff>123825</xdr:rowOff>
    </xdr:to>
    <xdr:sp macro="" textlink="">
      <xdr:nvSpPr>
        <xdr:cNvPr id="987544" name="AutoShape 2" descr="image002">
          <a:extLst>
            <a:ext uri="{FF2B5EF4-FFF2-40B4-BE49-F238E27FC236}">
              <a16:creationId xmlns:a16="http://schemas.microsoft.com/office/drawing/2014/main" xmlns="" id="{00000000-0008-0000-0200-000098110F00}"/>
            </a:ext>
          </a:extLst>
        </xdr:cNvPr>
        <xdr:cNvSpPr>
          <a:spLocks noChangeAspect="1" noChangeArrowheads="1"/>
        </xdr:cNvSpPr>
      </xdr:nvSpPr>
      <xdr:spPr bwMode="auto">
        <a:xfrm>
          <a:off x="485775" y="16402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113</xdr:row>
      <xdr:rowOff>0</xdr:rowOff>
    </xdr:from>
    <xdr:to>
      <xdr:col>1</xdr:col>
      <xdr:colOff>142875</xdr:colOff>
      <xdr:row>113</xdr:row>
      <xdr:rowOff>123825</xdr:rowOff>
    </xdr:to>
    <xdr:sp macro="" textlink="">
      <xdr:nvSpPr>
        <xdr:cNvPr id="987545" name="AutoShape 3" descr="image002">
          <a:extLst>
            <a:ext uri="{FF2B5EF4-FFF2-40B4-BE49-F238E27FC236}">
              <a16:creationId xmlns:a16="http://schemas.microsoft.com/office/drawing/2014/main" xmlns="" id="{00000000-0008-0000-0200-000099110F00}"/>
            </a:ext>
          </a:extLst>
        </xdr:cNvPr>
        <xdr:cNvSpPr>
          <a:spLocks noChangeAspect="1" noChangeArrowheads="1"/>
        </xdr:cNvSpPr>
      </xdr:nvSpPr>
      <xdr:spPr bwMode="auto">
        <a:xfrm>
          <a:off x="485775" y="16402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113</xdr:row>
      <xdr:rowOff>0</xdr:rowOff>
    </xdr:from>
    <xdr:to>
      <xdr:col>1</xdr:col>
      <xdr:colOff>142875</xdr:colOff>
      <xdr:row>113</xdr:row>
      <xdr:rowOff>123825</xdr:rowOff>
    </xdr:to>
    <xdr:sp macro="" textlink="">
      <xdr:nvSpPr>
        <xdr:cNvPr id="987546" name="AutoShape 4" descr="image002">
          <a:extLst>
            <a:ext uri="{FF2B5EF4-FFF2-40B4-BE49-F238E27FC236}">
              <a16:creationId xmlns:a16="http://schemas.microsoft.com/office/drawing/2014/main" xmlns="" id="{00000000-0008-0000-0200-00009A110F00}"/>
            </a:ext>
          </a:extLst>
        </xdr:cNvPr>
        <xdr:cNvSpPr>
          <a:spLocks noChangeAspect="1" noChangeArrowheads="1"/>
        </xdr:cNvSpPr>
      </xdr:nvSpPr>
      <xdr:spPr bwMode="auto">
        <a:xfrm>
          <a:off x="485775" y="16402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113</xdr:row>
      <xdr:rowOff>0</xdr:rowOff>
    </xdr:from>
    <xdr:to>
      <xdr:col>1</xdr:col>
      <xdr:colOff>142875</xdr:colOff>
      <xdr:row>113</xdr:row>
      <xdr:rowOff>123825</xdr:rowOff>
    </xdr:to>
    <xdr:sp macro="" textlink="">
      <xdr:nvSpPr>
        <xdr:cNvPr id="987547" name="AutoShape 10" descr="image002">
          <a:extLst>
            <a:ext uri="{FF2B5EF4-FFF2-40B4-BE49-F238E27FC236}">
              <a16:creationId xmlns:a16="http://schemas.microsoft.com/office/drawing/2014/main" xmlns="" id="{00000000-0008-0000-0200-00009B110F00}"/>
            </a:ext>
          </a:extLst>
        </xdr:cNvPr>
        <xdr:cNvSpPr>
          <a:spLocks noChangeAspect="1" noChangeArrowheads="1"/>
        </xdr:cNvSpPr>
      </xdr:nvSpPr>
      <xdr:spPr bwMode="auto">
        <a:xfrm>
          <a:off x="485775" y="16402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120</xdr:row>
      <xdr:rowOff>0</xdr:rowOff>
    </xdr:from>
    <xdr:to>
      <xdr:col>1</xdr:col>
      <xdr:colOff>142875</xdr:colOff>
      <xdr:row>120</xdr:row>
      <xdr:rowOff>123825</xdr:rowOff>
    </xdr:to>
    <xdr:sp macro="" textlink="">
      <xdr:nvSpPr>
        <xdr:cNvPr id="987548" name="AutoShape 1" descr="image002">
          <a:extLst>
            <a:ext uri="{FF2B5EF4-FFF2-40B4-BE49-F238E27FC236}">
              <a16:creationId xmlns:a16="http://schemas.microsoft.com/office/drawing/2014/main" xmlns="" id="{00000000-0008-0000-0200-00009C110F00}"/>
            </a:ext>
          </a:extLst>
        </xdr:cNvPr>
        <xdr:cNvSpPr>
          <a:spLocks noChangeAspect="1" noChangeArrowheads="1"/>
        </xdr:cNvSpPr>
      </xdr:nvSpPr>
      <xdr:spPr bwMode="auto">
        <a:xfrm>
          <a:off x="485775" y="17535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120</xdr:row>
      <xdr:rowOff>0</xdr:rowOff>
    </xdr:from>
    <xdr:to>
      <xdr:col>1</xdr:col>
      <xdr:colOff>142875</xdr:colOff>
      <xdr:row>120</xdr:row>
      <xdr:rowOff>123825</xdr:rowOff>
    </xdr:to>
    <xdr:sp macro="" textlink="">
      <xdr:nvSpPr>
        <xdr:cNvPr id="987549" name="AutoShape 2" descr="image002">
          <a:extLst>
            <a:ext uri="{FF2B5EF4-FFF2-40B4-BE49-F238E27FC236}">
              <a16:creationId xmlns:a16="http://schemas.microsoft.com/office/drawing/2014/main" xmlns="" id="{00000000-0008-0000-0200-00009D110F00}"/>
            </a:ext>
          </a:extLst>
        </xdr:cNvPr>
        <xdr:cNvSpPr>
          <a:spLocks noChangeAspect="1" noChangeArrowheads="1"/>
        </xdr:cNvSpPr>
      </xdr:nvSpPr>
      <xdr:spPr bwMode="auto">
        <a:xfrm>
          <a:off x="485775" y="17535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120</xdr:row>
      <xdr:rowOff>0</xdr:rowOff>
    </xdr:from>
    <xdr:to>
      <xdr:col>1</xdr:col>
      <xdr:colOff>142875</xdr:colOff>
      <xdr:row>120</xdr:row>
      <xdr:rowOff>123825</xdr:rowOff>
    </xdr:to>
    <xdr:sp macro="" textlink="">
      <xdr:nvSpPr>
        <xdr:cNvPr id="987550" name="AutoShape 3" descr="image002">
          <a:extLst>
            <a:ext uri="{FF2B5EF4-FFF2-40B4-BE49-F238E27FC236}">
              <a16:creationId xmlns:a16="http://schemas.microsoft.com/office/drawing/2014/main" xmlns="" id="{00000000-0008-0000-0200-00009E110F00}"/>
            </a:ext>
          </a:extLst>
        </xdr:cNvPr>
        <xdr:cNvSpPr>
          <a:spLocks noChangeAspect="1" noChangeArrowheads="1"/>
        </xdr:cNvSpPr>
      </xdr:nvSpPr>
      <xdr:spPr bwMode="auto">
        <a:xfrm>
          <a:off x="485775" y="17535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120</xdr:row>
      <xdr:rowOff>0</xdr:rowOff>
    </xdr:from>
    <xdr:to>
      <xdr:col>1</xdr:col>
      <xdr:colOff>142875</xdr:colOff>
      <xdr:row>120</xdr:row>
      <xdr:rowOff>123825</xdr:rowOff>
    </xdr:to>
    <xdr:sp macro="" textlink="">
      <xdr:nvSpPr>
        <xdr:cNvPr id="987551" name="AutoShape 4" descr="image002">
          <a:extLst>
            <a:ext uri="{FF2B5EF4-FFF2-40B4-BE49-F238E27FC236}">
              <a16:creationId xmlns:a16="http://schemas.microsoft.com/office/drawing/2014/main" xmlns="" id="{00000000-0008-0000-0200-00009F110F00}"/>
            </a:ext>
          </a:extLst>
        </xdr:cNvPr>
        <xdr:cNvSpPr>
          <a:spLocks noChangeAspect="1" noChangeArrowheads="1"/>
        </xdr:cNvSpPr>
      </xdr:nvSpPr>
      <xdr:spPr bwMode="auto">
        <a:xfrm>
          <a:off x="485775" y="17535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120</xdr:row>
      <xdr:rowOff>0</xdr:rowOff>
    </xdr:from>
    <xdr:to>
      <xdr:col>1</xdr:col>
      <xdr:colOff>142875</xdr:colOff>
      <xdr:row>120</xdr:row>
      <xdr:rowOff>123825</xdr:rowOff>
    </xdr:to>
    <xdr:sp macro="" textlink="">
      <xdr:nvSpPr>
        <xdr:cNvPr id="987552" name="AutoShape 10" descr="image002">
          <a:extLst>
            <a:ext uri="{FF2B5EF4-FFF2-40B4-BE49-F238E27FC236}">
              <a16:creationId xmlns:a16="http://schemas.microsoft.com/office/drawing/2014/main" xmlns="" id="{00000000-0008-0000-0200-0000A0110F00}"/>
            </a:ext>
          </a:extLst>
        </xdr:cNvPr>
        <xdr:cNvSpPr>
          <a:spLocks noChangeAspect="1" noChangeArrowheads="1"/>
        </xdr:cNvSpPr>
      </xdr:nvSpPr>
      <xdr:spPr bwMode="auto">
        <a:xfrm>
          <a:off x="485775" y="17535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149</xdr:row>
      <xdr:rowOff>0</xdr:rowOff>
    </xdr:from>
    <xdr:to>
      <xdr:col>1</xdr:col>
      <xdr:colOff>142875</xdr:colOff>
      <xdr:row>149</xdr:row>
      <xdr:rowOff>123825</xdr:rowOff>
    </xdr:to>
    <xdr:sp macro="" textlink="">
      <xdr:nvSpPr>
        <xdr:cNvPr id="987553" name="AutoShape 1" descr="image002">
          <a:extLst>
            <a:ext uri="{FF2B5EF4-FFF2-40B4-BE49-F238E27FC236}">
              <a16:creationId xmlns:a16="http://schemas.microsoft.com/office/drawing/2014/main" xmlns="" id="{00000000-0008-0000-0200-0000A1110F00}"/>
            </a:ext>
          </a:extLst>
        </xdr:cNvPr>
        <xdr:cNvSpPr>
          <a:spLocks noChangeAspect="1" noChangeArrowheads="1"/>
        </xdr:cNvSpPr>
      </xdr:nvSpPr>
      <xdr:spPr bwMode="auto">
        <a:xfrm>
          <a:off x="485775" y="22269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149</xdr:row>
      <xdr:rowOff>0</xdr:rowOff>
    </xdr:from>
    <xdr:to>
      <xdr:col>1</xdr:col>
      <xdr:colOff>142875</xdr:colOff>
      <xdr:row>149</xdr:row>
      <xdr:rowOff>123825</xdr:rowOff>
    </xdr:to>
    <xdr:sp macro="" textlink="">
      <xdr:nvSpPr>
        <xdr:cNvPr id="987554" name="AutoShape 2" descr="image002">
          <a:extLst>
            <a:ext uri="{FF2B5EF4-FFF2-40B4-BE49-F238E27FC236}">
              <a16:creationId xmlns:a16="http://schemas.microsoft.com/office/drawing/2014/main" xmlns="" id="{00000000-0008-0000-0200-0000A2110F00}"/>
            </a:ext>
          </a:extLst>
        </xdr:cNvPr>
        <xdr:cNvSpPr>
          <a:spLocks noChangeAspect="1" noChangeArrowheads="1"/>
        </xdr:cNvSpPr>
      </xdr:nvSpPr>
      <xdr:spPr bwMode="auto">
        <a:xfrm>
          <a:off x="485775" y="22269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149</xdr:row>
      <xdr:rowOff>0</xdr:rowOff>
    </xdr:from>
    <xdr:to>
      <xdr:col>1</xdr:col>
      <xdr:colOff>142875</xdr:colOff>
      <xdr:row>149</xdr:row>
      <xdr:rowOff>123825</xdr:rowOff>
    </xdr:to>
    <xdr:sp macro="" textlink="">
      <xdr:nvSpPr>
        <xdr:cNvPr id="987555" name="AutoShape 3" descr="image002">
          <a:extLst>
            <a:ext uri="{FF2B5EF4-FFF2-40B4-BE49-F238E27FC236}">
              <a16:creationId xmlns:a16="http://schemas.microsoft.com/office/drawing/2014/main" xmlns="" id="{00000000-0008-0000-0200-0000A3110F00}"/>
            </a:ext>
          </a:extLst>
        </xdr:cNvPr>
        <xdr:cNvSpPr>
          <a:spLocks noChangeAspect="1" noChangeArrowheads="1"/>
        </xdr:cNvSpPr>
      </xdr:nvSpPr>
      <xdr:spPr bwMode="auto">
        <a:xfrm>
          <a:off x="485775" y="22269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149</xdr:row>
      <xdr:rowOff>0</xdr:rowOff>
    </xdr:from>
    <xdr:to>
      <xdr:col>1</xdr:col>
      <xdr:colOff>142875</xdr:colOff>
      <xdr:row>149</xdr:row>
      <xdr:rowOff>123825</xdr:rowOff>
    </xdr:to>
    <xdr:sp macro="" textlink="">
      <xdr:nvSpPr>
        <xdr:cNvPr id="987556" name="AutoShape 4" descr="image002">
          <a:extLst>
            <a:ext uri="{FF2B5EF4-FFF2-40B4-BE49-F238E27FC236}">
              <a16:creationId xmlns:a16="http://schemas.microsoft.com/office/drawing/2014/main" xmlns="" id="{00000000-0008-0000-0200-0000A4110F00}"/>
            </a:ext>
          </a:extLst>
        </xdr:cNvPr>
        <xdr:cNvSpPr>
          <a:spLocks noChangeAspect="1" noChangeArrowheads="1"/>
        </xdr:cNvSpPr>
      </xdr:nvSpPr>
      <xdr:spPr bwMode="auto">
        <a:xfrm>
          <a:off x="485775" y="22269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149</xdr:row>
      <xdr:rowOff>0</xdr:rowOff>
    </xdr:from>
    <xdr:to>
      <xdr:col>1</xdr:col>
      <xdr:colOff>142875</xdr:colOff>
      <xdr:row>149</xdr:row>
      <xdr:rowOff>123825</xdr:rowOff>
    </xdr:to>
    <xdr:sp macro="" textlink="">
      <xdr:nvSpPr>
        <xdr:cNvPr id="987557" name="AutoShape 10" descr="image002">
          <a:extLst>
            <a:ext uri="{FF2B5EF4-FFF2-40B4-BE49-F238E27FC236}">
              <a16:creationId xmlns:a16="http://schemas.microsoft.com/office/drawing/2014/main" xmlns="" id="{00000000-0008-0000-0200-0000A5110F00}"/>
            </a:ext>
          </a:extLst>
        </xdr:cNvPr>
        <xdr:cNvSpPr>
          <a:spLocks noChangeAspect="1" noChangeArrowheads="1"/>
        </xdr:cNvSpPr>
      </xdr:nvSpPr>
      <xdr:spPr bwMode="auto">
        <a:xfrm>
          <a:off x="485775" y="22269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163</xdr:row>
      <xdr:rowOff>0</xdr:rowOff>
    </xdr:from>
    <xdr:to>
      <xdr:col>1</xdr:col>
      <xdr:colOff>142875</xdr:colOff>
      <xdr:row>163</xdr:row>
      <xdr:rowOff>123825</xdr:rowOff>
    </xdr:to>
    <xdr:sp macro="" textlink="">
      <xdr:nvSpPr>
        <xdr:cNvPr id="987558" name="AutoShape 1" descr="image002">
          <a:extLst>
            <a:ext uri="{FF2B5EF4-FFF2-40B4-BE49-F238E27FC236}">
              <a16:creationId xmlns:a16="http://schemas.microsoft.com/office/drawing/2014/main" xmlns="" id="{00000000-0008-0000-0200-0000A6110F00}"/>
            </a:ext>
          </a:extLst>
        </xdr:cNvPr>
        <xdr:cNvSpPr>
          <a:spLocks noChangeAspect="1" noChangeArrowheads="1"/>
        </xdr:cNvSpPr>
      </xdr:nvSpPr>
      <xdr:spPr bwMode="auto">
        <a:xfrm>
          <a:off x="485775" y="24536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163</xdr:row>
      <xdr:rowOff>0</xdr:rowOff>
    </xdr:from>
    <xdr:to>
      <xdr:col>1</xdr:col>
      <xdr:colOff>142875</xdr:colOff>
      <xdr:row>163</xdr:row>
      <xdr:rowOff>123825</xdr:rowOff>
    </xdr:to>
    <xdr:sp macro="" textlink="">
      <xdr:nvSpPr>
        <xdr:cNvPr id="987559" name="AutoShape 2" descr="image002">
          <a:extLst>
            <a:ext uri="{FF2B5EF4-FFF2-40B4-BE49-F238E27FC236}">
              <a16:creationId xmlns:a16="http://schemas.microsoft.com/office/drawing/2014/main" xmlns="" id="{00000000-0008-0000-0200-0000A7110F00}"/>
            </a:ext>
          </a:extLst>
        </xdr:cNvPr>
        <xdr:cNvSpPr>
          <a:spLocks noChangeAspect="1" noChangeArrowheads="1"/>
        </xdr:cNvSpPr>
      </xdr:nvSpPr>
      <xdr:spPr bwMode="auto">
        <a:xfrm>
          <a:off x="485775" y="24536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163</xdr:row>
      <xdr:rowOff>0</xdr:rowOff>
    </xdr:from>
    <xdr:to>
      <xdr:col>1</xdr:col>
      <xdr:colOff>142875</xdr:colOff>
      <xdr:row>163</xdr:row>
      <xdr:rowOff>123825</xdr:rowOff>
    </xdr:to>
    <xdr:sp macro="" textlink="">
      <xdr:nvSpPr>
        <xdr:cNvPr id="987560" name="AutoShape 3" descr="image002">
          <a:extLst>
            <a:ext uri="{FF2B5EF4-FFF2-40B4-BE49-F238E27FC236}">
              <a16:creationId xmlns:a16="http://schemas.microsoft.com/office/drawing/2014/main" xmlns="" id="{00000000-0008-0000-0200-0000A8110F00}"/>
            </a:ext>
          </a:extLst>
        </xdr:cNvPr>
        <xdr:cNvSpPr>
          <a:spLocks noChangeAspect="1" noChangeArrowheads="1"/>
        </xdr:cNvSpPr>
      </xdr:nvSpPr>
      <xdr:spPr bwMode="auto">
        <a:xfrm>
          <a:off x="485775" y="24536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163</xdr:row>
      <xdr:rowOff>0</xdr:rowOff>
    </xdr:from>
    <xdr:to>
      <xdr:col>1</xdr:col>
      <xdr:colOff>142875</xdr:colOff>
      <xdr:row>163</xdr:row>
      <xdr:rowOff>123825</xdr:rowOff>
    </xdr:to>
    <xdr:sp macro="" textlink="">
      <xdr:nvSpPr>
        <xdr:cNvPr id="987561" name="AutoShape 4" descr="image002">
          <a:extLst>
            <a:ext uri="{FF2B5EF4-FFF2-40B4-BE49-F238E27FC236}">
              <a16:creationId xmlns:a16="http://schemas.microsoft.com/office/drawing/2014/main" xmlns="" id="{00000000-0008-0000-0200-0000A9110F00}"/>
            </a:ext>
          </a:extLst>
        </xdr:cNvPr>
        <xdr:cNvSpPr>
          <a:spLocks noChangeAspect="1" noChangeArrowheads="1"/>
        </xdr:cNvSpPr>
      </xdr:nvSpPr>
      <xdr:spPr bwMode="auto">
        <a:xfrm>
          <a:off x="485775" y="24536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163</xdr:row>
      <xdr:rowOff>0</xdr:rowOff>
    </xdr:from>
    <xdr:to>
      <xdr:col>1</xdr:col>
      <xdr:colOff>142875</xdr:colOff>
      <xdr:row>163</xdr:row>
      <xdr:rowOff>123825</xdr:rowOff>
    </xdr:to>
    <xdr:sp macro="" textlink="">
      <xdr:nvSpPr>
        <xdr:cNvPr id="987562" name="AutoShape 10" descr="image002">
          <a:extLst>
            <a:ext uri="{FF2B5EF4-FFF2-40B4-BE49-F238E27FC236}">
              <a16:creationId xmlns:a16="http://schemas.microsoft.com/office/drawing/2014/main" xmlns="" id="{00000000-0008-0000-0200-0000AA110F00}"/>
            </a:ext>
          </a:extLst>
        </xdr:cNvPr>
        <xdr:cNvSpPr>
          <a:spLocks noChangeAspect="1" noChangeArrowheads="1"/>
        </xdr:cNvSpPr>
      </xdr:nvSpPr>
      <xdr:spPr bwMode="auto">
        <a:xfrm>
          <a:off x="485775" y="24536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156</xdr:row>
      <xdr:rowOff>0</xdr:rowOff>
    </xdr:from>
    <xdr:to>
      <xdr:col>1</xdr:col>
      <xdr:colOff>142875</xdr:colOff>
      <xdr:row>156</xdr:row>
      <xdr:rowOff>123825</xdr:rowOff>
    </xdr:to>
    <xdr:sp macro="" textlink="">
      <xdr:nvSpPr>
        <xdr:cNvPr id="987563" name="AutoShape 1" descr="image002">
          <a:extLst>
            <a:ext uri="{FF2B5EF4-FFF2-40B4-BE49-F238E27FC236}">
              <a16:creationId xmlns:a16="http://schemas.microsoft.com/office/drawing/2014/main" xmlns="" id="{00000000-0008-0000-0200-0000AB110F00}"/>
            </a:ext>
          </a:extLst>
        </xdr:cNvPr>
        <xdr:cNvSpPr>
          <a:spLocks noChangeAspect="1" noChangeArrowheads="1"/>
        </xdr:cNvSpPr>
      </xdr:nvSpPr>
      <xdr:spPr bwMode="auto">
        <a:xfrm>
          <a:off x="485775" y="23402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156</xdr:row>
      <xdr:rowOff>0</xdr:rowOff>
    </xdr:from>
    <xdr:to>
      <xdr:col>1</xdr:col>
      <xdr:colOff>142875</xdr:colOff>
      <xdr:row>156</xdr:row>
      <xdr:rowOff>123825</xdr:rowOff>
    </xdr:to>
    <xdr:sp macro="" textlink="">
      <xdr:nvSpPr>
        <xdr:cNvPr id="987564" name="AutoShape 2" descr="image002">
          <a:extLst>
            <a:ext uri="{FF2B5EF4-FFF2-40B4-BE49-F238E27FC236}">
              <a16:creationId xmlns:a16="http://schemas.microsoft.com/office/drawing/2014/main" xmlns="" id="{00000000-0008-0000-0200-0000AC110F00}"/>
            </a:ext>
          </a:extLst>
        </xdr:cNvPr>
        <xdr:cNvSpPr>
          <a:spLocks noChangeAspect="1" noChangeArrowheads="1"/>
        </xdr:cNvSpPr>
      </xdr:nvSpPr>
      <xdr:spPr bwMode="auto">
        <a:xfrm>
          <a:off x="485775" y="23402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156</xdr:row>
      <xdr:rowOff>0</xdr:rowOff>
    </xdr:from>
    <xdr:to>
      <xdr:col>1</xdr:col>
      <xdr:colOff>142875</xdr:colOff>
      <xdr:row>156</xdr:row>
      <xdr:rowOff>123825</xdr:rowOff>
    </xdr:to>
    <xdr:sp macro="" textlink="">
      <xdr:nvSpPr>
        <xdr:cNvPr id="987565" name="AutoShape 3" descr="image002">
          <a:extLst>
            <a:ext uri="{FF2B5EF4-FFF2-40B4-BE49-F238E27FC236}">
              <a16:creationId xmlns:a16="http://schemas.microsoft.com/office/drawing/2014/main" xmlns="" id="{00000000-0008-0000-0200-0000AD110F00}"/>
            </a:ext>
          </a:extLst>
        </xdr:cNvPr>
        <xdr:cNvSpPr>
          <a:spLocks noChangeAspect="1" noChangeArrowheads="1"/>
        </xdr:cNvSpPr>
      </xdr:nvSpPr>
      <xdr:spPr bwMode="auto">
        <a:xfrm>
          <a:off x="485775" y="23402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156</xdr:row>
      <xdr:rowOff>0</xdr:rowOff>
    </xdr:from>
    <xdr:to>
      <xdr:col>1</xdr:col>
      <xdr:colOff>142875</xdr:colOff>
      <xdr:row>156</xdr:row>
      <xdr:rowOff>123825</xdr:rowOff>
    </xdr:to>
    <xdr:sp macro="" textlink="">
      <xdr:nvSpPr>
        <xdr:cNvPr id="987566" name="AutoShape 4" descr="image002">
          <a:extLst>
            <a:ext uri="{FF2B5EF4-FFF2-40B4-BE49-F238E27FC236}">
              <a16:creationId xmlns:a16="http://schemas.microsoft.com/office/drawing/2014/main" xmlns="" id="{00000000-0008-0000-0200-0000AE110F00}"/>
            </a:ext>
          </a:extLst>
        </xdr:cNvPr>
        <xdr:cNvSpPr>
          <a:spLocks noChangeAspect="1" noChangeArrowheads="1"/>
        </xdr:cNvSpPr>
      </xdr:nvSpPr>
      <xdr:spPr bwMode="auto">
        <a:xfrm>
          <a:off x="485775" y="23402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156</xdr:row>
      <xdr:rowOff>0</xdr:rowOff>
    </xdr:from>
    <xdr:to>
      <xdr:col>1</xdr:col>
      <xdr:colOff>142875</xdr:colOff>
      <xdr:row>156</xdr:row>
      <xdr:rowOff>123825</xdr:rowOff>
    </xdr:to>
    <xdr:sp macro="" textlink="">
      <xdr:nvSpPr>
        <xdr:cNvPr id="987567" name="AutoShape 10" descr="image002">
          <a:extLst>
            <a:ext uri="{FF2B5EF4-FFF2-40B4-BE49-F238E27FC236}">
              <a16:creationId xmlns:a16="http://schemas.microsoft.com/office/drawing/2014/main" xmlns="" id="{00000000-0008-0000-0200-0000AF110F00}"/>
            </a:ext>
          </a:extLst>
        </xdr:cNvPr>
        <xdr:cNvSpPr>
          <a:spLocks noChangeAspect="1" noChangeArrowheads="1"/>
        </xdr:cNvSpPr>
      </xdr:nvSpPr>
      <xdr:spPr bwMode="auto">
        <a:xfrm>
          <a:off x="485775" y="23402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568" name="AutoShape 1" descr="image002">
          <a:extLst>
            <a:ext uri="{FF2B5EF4-FFF2-40B4-BE49-F238E27FC236}">
              <a16:creationId xmlns:a16="http://schemas.microsoft.com/office/drawing/2014/main" xmlns="" id="{00000000-0008-0000-0200-0000B0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569" name="AutoShape 2" descr="image002">
          <a:extLst>
            <a:ext uri="{FF2B5EF4-FFF2-40B4-BE49-F238E27FC236}">
              <a16:creationId xmlns:a16="http://schemas.microsoft.com/office/drawing/2014/main" xmlns="" id="{00000000-0008-0000-0200-0000B1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570" name="AutoShape 3" descr="image002">
          <a:extLst>
            <a:ext uri="{FF2B5EF4-FFF2-40B4-BE49-F238E27FC236}">
              <a16:creationId xmlns:a16="http://schemas.microsoft.com/office/drawing/2014/main" xmlns="" id="{00000000-0008-0000-0200-0000B2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571" name="AutoShape 4" descr="image002">
          <a:extLst>
            <a:ext uri="{FF2B5EF4-FFF2-40B4-BE49-F238E27FC236}">
              <a16:creationId xmlns:a16="http://schemas.microsoft.com/office/drawing/2014/main" xmlns="" id="{00000000-0008-0000-0200-0000B3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572" name="AutoShape 10" descr="image002">
          <a:extLst>
            <a:ext uri="{FF2B5EF4-FFF2-40B4-BE49-F238E27FC236}">
              <a16:creationId xmlns:a16="http://schemas.microsoft.com/office/drawing/2014/main" xmlns="" id="{00000000-0008-0000-0200-0000B4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176</xdr:row>
      <xdr:rowOff>0</xdr:rowOff>
    </xdr:from>
    <xdr:to>
      <xdr:col>1</xdr:col>
      <xdr:colOff>142875</xdr:colOff>
      <xdr:row>176</xdr:row>
      <xdr:rowOff>123825</xdr:rowOff>
    </xdr:to>
    <xdr:sp macro="" textlink="">
      <xdr:nvSpPr>
        <xdr:cNvPr id="987573" name="AutoShape 1" descr="image002">
          <a:extLst>
            <a:ext uri="{FF2B5EF4-FFF2-40B4-BE49-F238E27FC236}">
              <a16:creationId xmlns:a16="http://schemas.microsoft.com/office/drawing/2014/main" xmlns="" id="{00000000-0008-0000-0200-0000B5110F00}"/>
            </a:ext>
          </a:extLst>
        </xdr:cNvPr>
        <xdr:cNvSpPr>
          <a:spLocks noChangeAspect="1" noChangeArrowheads="1"/>
        </xdr:cNvSpPr>
      </xdr:nvSpPr>
      <xdr:spPr bwMode="auto">
        <a:xfrm>
          <a:off x="485775" y="26593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176</xdr:row>
      <xdr:rowOff>0</xdr:rowOff>
    </xdr:from>
    <xdr:to>
      <xdr:col>1</xdr:col>
      <xdr:colOff>142875</xdr:colOff>
      <xdr:row>176</xdr:row>
      <xdr:rowOff>123825</xdr:rowOff>
    </xdr:to>
    <xdr:sp macro="" textlink="">
      <xdr:nvSpPr>
        <xdr:cNvPr id="987574" name="AutoShape 2" descr="image002">
          <a:extLst>
            <a:ext uri="{FF2B5EF4-FFF2-40B4-BE49-F238E27FC236}">
              <a16:creationId xmlns:a16="http://schemas.microsoft.com/office/drawing/2014/main" xmlns="" id="{00000000-0008-0000-0200-0000B6110F00}"/>
            </a:ext>
          </a:extLst>
        </xdr:cNvPr>
        <xdr:cNvSpPr>
          <a:spLocks noChangeAspect="1" noChangeArrowheads="1"/>
        </xdr:cNvSpPr>
      </xdr:nvSpPr>
      <xdr:spPr bwMode="auto">
        <a:xfrm>
          <a:off x="485775" y="26593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176</xdr:row>
      <xdr:rowOff>0</xdr:rowOff>
    </xdr:from>
    <xdr:to>
      <xdr:col>1</xdr:col>
      <xdr:colOff>142875</xdr:colOff>
      <xdr:row>176</xdr:row>
      <xdr:rowOff>123825</xdr:rowOff>
    </xdr:to>
    <xdr:sp macro="" textlink="">
      <xdr:nvSpPr>
        <xdr:cNvPr id="987575" name="AutoShape 3" descr="image002">
          <a:extLst>
            <a:ext uri="{FF2B5EF4-FFF2-40B4-BE49-F238E27FC236}">
              <a16:creationId xmlns:a16="http://schemas.microsoft.com/office/drawing/2014/main" xmlns="" id="{00000000-0008-0000-0200-0000B7110F00}"/>
            </a:ext>
          </a:extLst>
        </xdr:cNvPr>
        <xdr:cNvSpPr>
          <a:spLocks noChangeAspect="1" noChangeArrowheads="1"/>
        </xdr:cNvSpPr>
      </xdr:nvSpPr>
      <xdr:spPr bwMode="auto">
        <a:xfrm>
          <a:off x="485775" y="26593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176</xdr:row>
      <xdr:rowOff>0</xdr:rowOff>
    </xdr:from>
    <xdr:to>
      <xdr:col>1</xdr:col>
      <xdr:colOff>142875</xdr:colOff>
      <xdr:row>176</xdr:row>
      <xdr:rowOff>123825</xdr:rowOff>
    </xdr:to>
    <xdr:sp macro="" textlink="">
      <xdr:nvSpPr>
        <xdr:cNvPr id="987576" name="AutoShape 4" descr="image002">
          <a:extLst>
            <a:ext uri="{FF2B5EF4-FFF2-40B4-BE49-F238E27FC236}">
              <a16:creationId xmlns:a16="http://schemas.microsoft.com/office/drawing/2014/main" xmlns="" id="{00000000-0008-0000-0200-0000B8110F00}"/>
            </a:ext>
          </a:extLst>
        </xdr:cNvPr>
        <xdr:cNvSpPr>
          <a:spLocks noChangeAspect="1" noChangeArrowheads="1"/>
        </xdr:cNvSpPr>
      </xdr:nvSpPr>
      <xdr:spPr bwMode="auto">
        <a:xfrm>
          <a:off x="485775" y="26593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176</xdr:row>
      <xdr:rowOff>0</xdr:rowOff>
    </xdr:from>
    <xdr:to>
      <xdr:col>1</xdr:col>
      <xdr:colOff>142875</xdr:colOff>
      <xdr:row>176</xdr:row>
      <xdr:rowOff>123825</xdr:rowOff>
    </xdr:to>
    <xdr:sp macro="" textlink="">
      <xdr:nvSpPr>
        <xdr:cNvPr id="987577" name="AutoShape 10" descr="image002">
          <a:extLst>
            <a:ext uri="{FF2B5EF4-FFF2-40B4-BE49-F238E27FC236}">
              <a16:creationId xmlns:a16="http://schemas.microsoft.com/office/drawing/2014/main" xmlns="" id="{00000000-0008-0000-0200-0000B9110F00}"/>
            </a:ext>
          </a:extLst>
        </xdr:cNvPr>
        <xdr:cNvSpPr>
          <a:spLocks noChangeAspect="1" noChangeArrowheads="1"/>
        </xdr:cNvSpPr>
      </xdr:nvSpPr>
      <xdr:spPr bwMode="auto">
        <a:xfrm>
          <a:off x="485775" y="26593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xdr:row>
      <xdr:rowOff>0</xdr:rowOff>
    </xdr:from>
    <xdr:to>
      <xdr:col>1</xdr:col>
      <xdr:colOff>142875</xdr:colOff>
      <xdr:row>177</xdr:row>
      <xdr:rowOff>123825</xdr:rowOff>
    </xdr:to>
    <xdr:sp macro="" textlink="">
      <xdr:nvSpPr>
        <xdr:cNvPr id="987578" name="AutoShape 1" descr="image002">
          <a:extLst>
            <a:ext uri="{FF2B5EF4-FFF2-40B4-BE49-F238E27FC236}">
              <a16:creationId xmlns:a16="http://schemas.microsoft.com/office/drawing/2014/main" xmlns="" id="{00000000-0008-0000-0200-0000BA110F00}"/>
            </a:ext>
          </a:extLst>
        </xdr:cNvPr>
        <xdr:cNvSpPr>
          <a:spLocks noChangeAspect="1" noChangeArrowheads="1"/>
        </xdr:cNvSpPr>
      </xdr:nvSpPr>
      <xdr:spPr bwMode="auto">
        <a:xfrm>
          <a:off x="485775" y="268033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xdr:row>
      <xdr:rowOff>0</xdr:rowOff>
    </xdr:from>
    <xdr:to>
      <xdr:col>1</xdr:col>
      <xdr:colOff>142875</xdr:colOff>
      <xdr:row>177</xdr:row>
      <xdr:rowOff>123825</xdr:rowOff>
    </xdr:to>
    <xdr:sp macro="" textlink="">
      <xdr:nvSpPr>
        <xdr:cNvPr id="987579" name="AutoShape 2" descr="image002">
          <a:extLst>
            <a:ext uri="{FF2B5EF4-FFF2-40B4-BE49-F238E27FC236}">
              <a16:creationId xmlns:a16="http://schemas.microsoft.com/office/drawing/2014/main" xmlns="" id="{00000000-0008-0000-0200-0000BB110F00}"/>
            </a:ext>
          </a:extLst>
        </xdr:cNvPr>
        <xdr:cNvSpPr>
          <a:spLocks noChangeAspect="1" noChangeArrowheads="1"/>
        </xdr:cNvSpPr>
      </xdr:nvSpPr>
      <xdr:spPr bwMode="auto">
        <a:xfrm>
          <a:off x="485775" y="268033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xdr:row>
      <xdr:rowOff>0</xdr:rowOff>
    </xdr:from>
    <xdr:to>
      <xdr:col>1</xdr:col>
      <xdr:colOff>142875</xdr:colOff>
      <xdr:row>177</xdr:row>
      <xdr:rowOff>123825</xdr:rowOff>
    </xdr:to>
    <xdr:sp macro="" textlink="">
      <xdr:nvSpPr>
        <xdr:cNvPr id="987580" name="AutoShape 3" descr="image002">
          <a:extLst>
            <a:ext uri="{FF2B5EF4-FFF2-40B4-BE49-F238E27FC236}">
              <a16:creationId xmlns:a16="http://schemas.microsoft.com/office/drawing/2014/main" xmlns="" id="{00000000-0008-0000-0200-0000BC110F00}"/>
            </a:ext>
          </a:extLst>
        </xdr:cNvPr>
        <xdr:cNvSpPr>
          <a:spLocks noChangeAspect="1" noChangeArrowheads="1"/>
        </xdr:cNvSpPr>
      </xdr:nvSpPr>
      <xdr:spPr bwMode="auto">
        <a:xfrm>
          <a:off x="485775" y="268033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xdr:row>
      <xdr:rowOff>0</xdr:rowOff>
    </xdr:from>
    <xdr:to>
      <xdr:col>1</xdr:col>
      <xdr:colOff>142875</xdr:colOff>
      <xdr:row>177</xdr:row>
      <xdr:rowOff>123825</xdr:rowOff>
    </xdr:to>
    <xdr:sp macro="" textlink="">
      <xdr:nvSpPr>
        <xdr:cNvPr id="987581" name="AutoShape 4" descr="image002">
          <a:extLst>
            <a:ext uri="{FF2B5EF4-FFF2-40B4-BE49-F238E27FC236}">
              <a16:creationId xmlns:a16="http://schemas.microsoft.com/office/drawing/2014/main" xmlns="" id="{00000000-0008-0000-0200-0000BD110F00}"/>
            </a:ext>
          </a:extLst>
        </xdr:cNvPr>
        <xdr:cNvSpPr>
          <a:spLocks noChangeAspect="1" noChangeArrowheads="1"/>
        </xdr:cNvSpPr>
      </xdr:nvSpPr>
      <xdr:spPr bwMode="auto">
        <a:xfrm>
          <a:off x="485775" y="268033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xdr:row>
      <xdr:rowOff>0</xdr:rowOff>
    </xdr:from>
    <xdr:to>
      <xdr:col>1</xdr:col>
      <xdr:colOff>142875</xdr:colOff>
      <xdr:row>177</xdr:row>
      <xdr:rowOff>123825</xdr:rowOff>
    </xdr:to>
    <xdr:sp macro="" textlink="">
      <xdr:nvSpPr>
        <xdr:cNvPr id="987582" name="AutoShape 10" descr="image002">
          <a:extLst>
            <a:ext uri="{FF2B5EF4-FFF2-40B4-BE49-F238E27FC236}">
              <a16:creationId xmlns:a16="http://schemas.microsoft.com/office/drawing/2014/main" xmlns="" id="{00000000-0008-0000-0200-0000BE110F00}"/>
            </a:ext>
          </a:extLst>
        </xdr:cNvPr>
        <xdr:cNvSpPr>
          <a:spLocks noChangeAspect="1" noChangeArrowheads="1"/>
        </xdr:cNvSpPr>
      </xdr:nvSpPr>
      <xdr:spPr bwMode="auto">
        <a:xfrm>
          <a:off x="485775" y="268033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583" name="AutoShape 1" descr="image002">
          <a:extLst>
            <a:ext uri="{FF2B5EF4-FFF2-40B4-BE49-F238E27FC236}">
              <a16:creationId xmlns:a16="http://schemas.microsoft.com/office/drawing/2014/main" xmlns="" id="{00000000-0008-0000-0200-0000BF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584" name="AutoShape 2" descr="image002">
          <a:extLst>
            <a:ext uri="{FF2B5EF4-FFF2-40B4-BE49-F238E27FC236}">
              <a16:creationId xmlns:a16="http://schemas.microsoft.com/office/drawing/2014/main" xmlns="" id="{00000000-0008-0000-0200-0000C0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585" name="AutoShape 3" descr="image002">
          <a:extLst>
            <a:ext uri="{FF2B5EF4-FFF2-40B4-BE49-F238E27FC236}">
              <a16:creationId xmlns:a16="http://schemas.microsoft.com/office/drawing/2014/main" xmlns="" id="{00000000-0008-0000-0200-0000C1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586" name="AutoShape 4" descr="image002">
          <a:extLst>
            <a:ext uri="{FF2B5EF4-FFF2-40B4-BE49-F238E27FC236}">
              <a16:creationId xmlns:a16="http://schemas.microsoft.com/office/drawing/2014/main" xmlns="" id="{00000000-0008-0000-0200-0000C2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587" name="AutoShape 10" descr="image002">
          <a:extLst>
            <a:ext uri="{FF2B5EF4-FFF2-40B4-BE49-F238E27FC236}">
              <a16:creationId xmlns:a16="http://schemas.microsoft.com/office/drawing/2014/main" xmlns="" id="{00000000-0008-0000-0200-0000C3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588" name="AutoShape 1" descr="image002">
          <a:extLst>
            <a:ext uri="{FF2B5EF4-FFF2-40B4-BE49-F238E27FC236}">
              <a16:creationId xmlns:a16="http://schemas.microsoft.com/office/drawing/2014/main" xmlns="" id="{00000000-0008-0000-0200-0000C4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589" name="AutoShape 2" descr="image002">
          <a:extLst>
            <a:ext uri="{FF2B5EF4-FFF2-40B4-BE49-F238E27FC236}">
              <a16:creationId xmlns:a16="http://schemas.microsoft.com/office/drawing/2014/main" xmlns="" id="{00000000-0008-0000-0200-0000C5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590" name="AutoShape 3" descr="image002">
          <a:extLst>
            <a:ext uri="{FF2B5EF4-FFF2-40B4-BE49-F238E27FC236}">
              <a16:creationId xmlns:a16="http://schemas.microsoft.com/office/drawing/2014/main" xmlns="" id="{00000000-0008-0000-0200-0000C6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591" name="AutoShape 4" descr="image002">
          <a:extLst>
            <a:ext uri="{FF2B5EF4-FFF2-40B4-BE49-F238E27FC236}">
              <a16:creationId xmlns:a16="http://schemas.microsoft.com/office/drawing/2014/main" xmlns="" id="{00000000-0008-0000-0200-0000C7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592" name="AutoShape 10" descr="image002">
          <a:extLst>
            <a:ext uri="{FF2B5EF4-FFF2-40B4-BE49-F238E27FC236}">
              <a16:creationId xmlns:a16="http://schemas.microsoft.com/office/drawing/2014/main" xmlns="" id="{00000000-0008-0000-0200-0000C8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593" name="AutoShape 1" descr="image002">
          <a:extLst>
            <a:ext uri="{FF2B5EF4-FFF2-40B4-BE49-F238E27FC236}">
              <a16:creationId xmlns:a16="http://schemas.microsoft.com/office/drawing/2014/main" xmlns="" id="{00000000-0008-0000-0200-0000C9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594" name="AutoShape 2" descr="image002">
          <a:extLst>
            <a:ext uri="{FF2B5EF4-FFF2-40B4-BE49-F238E27FC236}">
              <a16:creationId xmlns:a16="http://schemas.microsoft.com/office/drawing/2014/main" xmlns="" id="{00000000-0008-0000-0200-0000CA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595" name="AutoShape 3" descr="image002">
          <a:extLst>
            <a:ext uri="{FF2B5EF4-FFF2-40B4-BE49-F238E27FC236}">
              <a16:creationId xmlns:a16="http://schemas.microsoft.com/office/drawing/2014/main" xmlns="" id="{00000000-0008-0000-0200-0000CB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596" name="AutoShape 4" descr="image002">
          <a:extLst>
            <a:ext uri="{FF2B5EF4-FFF2-40B4-BE49-F238E27FC236}">
              <a16:creationId xmlns:a16="http://schemas.microsoft.com/office/drawing/2014/main" xmlns="" id="{00000000-0008-0000-0200-0000CC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597" name="AutoShape 10" descr="image002">
          <a:extLst>
            <a:ext uri="{FF2B5EF4-FFF2-40B4-BE49-F238E27FC236}">
              <a16:creationId xmlns:a16="http://schemas.microsoft.com/office/drawing/2014/main" xmlns="" id="{00000000-0008-0000-0200-0000CD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598" name="AutoShape 1" descr="image002">
          <a:extLst>
            <a:ext uri="{FF2B5EF4-FFF2-40B4-BE49-F238E27FC236}">
              <a16:creationId xmlns:a16="http://schemas.microsoft.com/office/drawing/2014/main" xmlns="" id="{00000000-0008-0000-0200-0000CE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599" name="AutoShape 2" descr="image002">
          <a:extLst>
            <a:ext uri="{FF2B5EF4-FFF2-40B4-BE49-F238E27FC236}">
              <a16:creationId xmlns:a16="http://schemas.microsoft.com/office/drawing/2014/main" xmlns="" id="{00000000-0008-0000-0200-0000CF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00" name="AutoShape 3" descr="image002">
          <a:extLst>
            <a:ext uri="{FF2B5EF4-FFF2-40B4-BE49-F238E27FC236}">
              <a16:creationId xmlns:a16="http://schemas.microsoft.com/office/drawing/2014/main" xmlns="" id="{00000000-0008-0000-0200-0000D0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01" name="AutoShape 4" descr="image002">
          <a:extLst>
            <a:ext uri="{FF2B5EF4-FFF2-40B4-BE49-F238E27FC236}">
              <a16:creationId xmlns:a16="http://schemas.microsoft.com/office/drawing/2014/main" xmlns="" id="{00000000-0008-0000-0200-0000D1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02" name="AutoShape 10" descr="image002">
          <a:extLst>
            <a:ext uri="{FF2B5EF4-FFF2-40B4-BE49-F238E27FC236}">
              <a16:creationId xmlns:a16="http://schemas.microsoft.com/office/drawing/2014/main" xmlns="" id="{00000000-0008-0000-0200-0000D2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03" name="AutoShape 1" descr="image002">
          <a:extLst>
            <a:ext uri="{FF2B5EF4-FFF2-40B4-BE49-F238E27FC236}">
              <a16:creationId xmlns:a16="http://schemas.microsoft.com/office/drawing/2014/main" xmlns="" id="{00000000-0008-0000-0200-0000D3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04" name="AutoShape 2" descr="image002">
          <a:extLst>
            <a:ext uri="{FF2B5EF4-FFF2-40B4-BE49-F238E27FC236}">
              <a16:creationId xmlns:a16="http://schemas.microsoft.com/office/drawing/2014/main" xmlns="" id="{00000000-0008-0000-0200-0000D4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05" name="AutoShape 3" descr="image002">
          <a:extLst>
            <a:ext uri="{FF2B5EF4-FFF2-40B4-BE49-F238E27FC236}">
              <a16:creationId xmlns:a16="http://schemas.microsoft.com/office/drawing/2014/main" xmlns="" id="{00000000-0008-0000-0200-0000D5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06" name="AutoShape 4" descr="image002">
          <a:extLst>
            <a:ext uri="{FF2B5EF4-FFF2-40B4-BE49-F238E27FC236}">
              <a16:creationId xmlns:a16="http://schemas.microsoft.com/office/drawing/2014/main" xmlns="" id="{00000000-0008-0000-0200-0000D6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07" name="AutoShape 10" descr="image002">
          <a:extLst>
            <a:ext uri="{FF2B5EF4-FFF2-40B4-BE49-F238E27FC236}">
              <a16:creationId xmlns:a16="http://schemas.microsoft.com/office/drawing/2014/main" xmlns="" id="{00000000-0008-0000-0200-0000D7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08" name="AutoShape 1" descr="image002">
          <a:extLst>
            <a:ext uri="{FF2B5EF4-FFF2-40B4-BE49-F238E27FC236}">
              <a16:creationId xmlns:a16="http://schemas.microsoft.com/office/drawing/2014/main" xmlns="" id="{00000000-0008-0000-0200-0000D8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09" name="AutoShape 2" descr="image002">
          <a:extLst>
            <a:ext uri="{FF2B5EF4-FFF2-40B4-BE49-F238E27FC236}">
              <a16:creationId xmlns:a16="http://schemas.microsoft.com/office/drawing/2014/main" xmlns="" id="{00000000-0008-0000-0200-0000D9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10" name="AutoShape 3" descr="image002">
          <a:extLst>
            <a:ext uri="{FF2B5EF4-FFF2-40B4-BE49-F238E27FC236}">
              <a16:creationId xmlns:a16="http://schemas.microsoft.com/office/drawing/2014/main" xmlns="" id="{00000000-0008-0000-0200-0000DA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11" name="AutoShape 4" descr="image002">
          <a:extLst>
            <a:ext uri="{FF2B5EF4-FFF2-40B4-BE49-F238E27FC236}">
              <a16:creationId xmlns:a16="http://schemas.microsoft.com/office/drawing/2014/main" xmlns="" id="{00000000-0008-0000-0200-0000DB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12" name="AutoShape 10" descr="image002">
          <a:extLst>
            <a:ext uri="{FF2B5EF4-FFF2-40B4-BE49-F238E27FC236}">
              <a16:creationId xmlns:a16="http://schemas.microsoft.com/office/drawing/2014/main" xmlns="" id="{00000000-0008-0000-0200-0000DC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13" name="AutoShape 1" descr="image002">
          <a:extLst>
            <a:ext uri="{FF2B5EF4-FFF2-40B4-BE49-F238E27FC236}">
              <a16:creationId xmlns:a16="http://schemas.microsoft.com/office/drawing/2014/main" xmlns="" id="{00000000-0008-0000-0200-0000DD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14" name="AutoShape 2" descr="image002">
          <a:extLst>
            <a:ext uri="{FF2B5EF4-FFF2-40B4-BE49-F238E27FC236}">
              <a16:creationId xmlns:a16="http://schemas.microsoft.com/office/drawing/2014/main" xmlns="" id="{00000000-0008-0000-0200-0000DE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15" name="AutoShape 3" descr="image002">
          <a:extLst>
            <a:ext uri="{FF2B5EF4-FFF2-40B4-BE49-F238E27FC236}">
              <a16:creationId xmlns:a16="http://schemas.microsoft.com/office/drawing/2014/main" xmlns="" id="{00000000-0008-0000-0200-0000DF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16" name="AutoShape 4" descr="image002">
          <a:extLst>
            <a:ext uri="{FF2B5EF4-FFF2-40B4-BE49-F238E27FC236}">
              <a16:creationId xmlns:a16="http://schemas.microsoft.com/office/drawing/2014/main" xmlns="" id="{00000000-0008-0000-0200-0000E0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17" name="AutoShape 10" descr="image002">
          <a:extLst>
            <a:ext uri="{FF2B5EF4-FFF2-40B4-BE49-F238E27FC236}">
              <a16:creationId xmlns:a16="http://schemas.microsoft.com/office/drawing/2014/main" xmlns="" id="{00000000-0008-0000-0200-0000E1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18" name="AutoShape 1" descr="image002">
          <a:extLst>
            <a:ext uri="{FF2B5EF4-FFF2-40B4-BE49-F238E27FC236}">
              <a16:creationId xmlns:a16="http://schemas.microsoft.com/office/drawing/2014/main" xmlns="" id="{00000000-0008-0000-0200-0000E2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19" name="AutoShape 2" descr="image002">
          <a:extLst>
            <a:ext uri="{FF2B5EF4-FFF2-40B4-BE49-F238E27FC236}">
              <a16:creationId xmlns:a16="http://schemas.microsoft.com/office/drawing/2014/main" xmlns="" id="{00000000-0008-0000-0200-0000E3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20" name="AutoShape 3" descr="image002">
          <a:extLst>
            <a:ext uri="{FF2B5EF4-FFF2-40B4-BE49-F238E27FC236}">
              <a16:creationId xmlns:a16="http://schemas.microsoft.com/office/drawing/2014/main" xmlns="" id="{00000000-0008-0000-0200-0000E4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21" name="AutoShape 4" descr="image002">
          <a:extLst>
            <a:ext uri="{FF2B5EF4-FFF2-40B4-BE49-F238E27FC236}">
              <a16:creationId xmlns:a16="http://schemas.microsoft.com/office/drawing/2014/main" xmlns="" id="{00000000-0008-0000-0200-0000E5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22" name="AutoShape 10" descr="image002">
          <a:extLst>
            <a:ext uri="{FF2B5EF4-FFF2-40B4-BE49-F238E27FC236}">
              <a16:creationId xmlns:a16="http://schemas.microsoft.com/office/drawing/2014/main" xmlns="" id="{00000000-0008-0000-0200-0000E6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23" name="AutoShape 1" descr="image002">
          <a:extLst>
            <a:ext uri="{FF2B5EF4-FFF2-40B4-BE49-F238E27FC236}">
              <a16:creationId xmlns:a16="http://schemas.microsoft.com/office/drawing/2014/main" xmlns="" id="{00000000-0008-0000-0200-0000E7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24" name="AutoShape 2" descr="image002">
          <a:extLst>
            <a:ext uri="{FF2B5EF4-FFF2-40B4-BE49-F238E27FC236}">
              <a16:creationId xmlns:a16="http://schemas.microsoft.com/office/drawing/2014/main" xmlns="" id="{00000000-0008-0000-0200-0000E8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25" name="AutoShape 3" descr="image002">
          <a:extLst>
            <a:ext uri="{FF2B5EF4-FFF2-40B4-BE49-F238E27FC236}">
              <a16:creationId xmlns:a16="http://schemas.microsoft.com/office/drawing/2014/main" xmlns="" id="{00000000-0008-0000-0200-0000E9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26" name="AutoShape 4" descr="image002">
          <a:extLst>
            <a:ext uri="{FF2B5EF4-FFF2-40B4-BE49-F238E27FC236}">
              <a16:creationId xmlns:a16="http://schemas.microsoft.com/office/drawing/2014/main" xmlns="" id="{00000000-0008-0000-0200-0000EA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27" name="AutoShape 10" descr="image002">
          <a:extLst>
            <a:ext uri="{FF2B5EF4-FFF2-40B4-BE49-F238E27FC236}">
              <a16:creationId xmlns:a16="http://schemas.microsoft.com/office/drawing/2014/main" xmlns="" id="{00000000-0008-0000-0200-0000EB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28" name="AutoShape 1" descr="image002">
          <a:extLst>
            <a:ext uri="{FF2B5EF4-FFF2-40B4-BE49-F238E27FC236}">
              <a16:creationId xmlns:a16="http://schemas.microsoft.com/office/drawing/2014/main" xmlns="" id="{00000000-0008-0000-0200-0000EC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29" name="AutoShape 2" descr="image002">
          <a:extLst>
            <a:ext uri="{FF2B5EF4-FFF2-40B4-BE49-F238E27FC236}">
              <a16:creationId xmlns:a16="http://schemas.microsoft.com/office/drawing/2014/main" xmlns="" id="{00000000-0008-0000-0200-0000ED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30" name="AutoShape 3" descr="image002">
          <a:extLst>
            <a:ext uri="{FF2B5EF4-FFF2-40B4-BE49-F238E27FC236}">
              <a16:creationId xmlns:a16="http://schemas.microsoft.com/office/drawing/2014/main" xmlns="" id="{00000000-0008-0000-0200-0000EE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31" name="AutoShape 4" descr="image002">
          <a:extLst>
            <a:ext uri="{FF2B5EF4-FFF2-40B4-BE49-F238E27FC236}">
              <a16:creationId xmlns:a16="http://schemas.microsoft.com/office/drawing/2014/main" xmlns="" id="{00000000-0008-0000-0200-0000EF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32" name="AutoShape 10" descr="image002">
          <a:extLst>
            <a:ext uri="{FF2B5EF4-FFF2-40B4-BE49-F238E27FC236}">
              <a16:creationId xmlns:a16="http://schemas.microsoft.com/office/drawing/2014/main" xmlns="" id="{00000000-0008-0000-0200-0000F0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80</xdr:row>
      <xdr:rowOff>0</xdr:rowOff>
    </xdr:from>
    <xdr:to>
      <xdr:col>1</xdr:col>
      <xdr:colOff>142875</xdr:colOff>
      <xdr:row>80</xdr:row>
      <xdr:rowOff>123825</xdr:rowOff>
    </xdr:to>
    <xdr:sp macro="" textlink="">
      <xdr:nvSpPr>
        <xdr:cNvPr id="987633" name="AutoShape 1" descr="image002">
          <a:extLst>
            <a:ext uri="{FF2B5EF4-FFF2-40B4-BE49-F238E27FC236}">
              <a16:creationId xmlns:a16="http://schemas.microsoft.com/office/drawing/2014/main" xmlns="" id="{00000000-0008-0000-0200-0000F1110F00}"/>
            </a:ext>
          </a:extLst>
        </xdr:cNvPr>
        <xdr:cNvSpPr>
          <a:spLocks noChangeAspect="1" noChangeArrowheads="1"/>
        </xdr:cNvSpPr>
      </xdr:nvSpPr>
      <xdr:spPr bwMode="auto">
        <a:xfrm>
          <a:off x="485775" y="113728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80</xdr:row>
      <xdr:rowOff>0</xdr:rowOff>
    </xdr:from>
    <xdr:to>
      <xdr:col>1</xdr:col>
      <xdr:colOff>142875</xdr:colOff>
      <xdr:row>80</xdr:row>
      <xdr:rowOff>123825</xdr:rowOff>
    </xdr:to>
    <xdr:sp macro="" textlink="">
      <xdr:nvSpPr>
        <xdr:cNvPr id="987634" name="AutoShape 2" descr="image002">
          <a:extLst>
            <a:ext uri="{FF2B5EF4-FFF2-40B4-BE49-F238E27FC236}">
              <a16:creationId xmlns:a16="http://schemas.microsoft.com/office/drawing/2014/main" xmlns="" id="{00000000-0008-0000-0200-0000F2110F00}"/>
            </a:ext>
          </a:extLst>
        </xdr:cNvPr>
        <xdr:cNvSpPr>
          <a:spLocks noChangeAspect="1" noChangeArrowheads="1"/>
        </xdr:cNvSpPr>
      </xdr:nvSpPr>
      <xdr:spPr bwMode="auto">
        <a:xfrm>
          <a:off x="485775" y="113728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80</xdr:row>
      <xdr:rowOff>0</xdr:rowOff>
    </xdr:from>
    <xdr:to>
      <xdr:col>1</xdr:col>
      <xdr:colOff>142875</xdr:colOff>
      <xdr:row>80</xdr:row>
      <xdr:rowOff>123825</xdr:rowOff>
    </xdr:to>
    <xdr:sp macro="" textlink="">
      <xdr:nvSpPr>
        <xdr:cNvPr id="987635" name="AutoShape 3" descr="image002">
          <a:extLst>
            <a:ext uri="{FF2B5EF4-FFF2-40B4-BE49-F238E27FC236}">
              <a16:creationId xmlns:a16="http://schemas.microsoft.com/office/drawing/2014/main" xmlns="" id="{00000000-0008-0000-0200-0000F3110F00}"/>
            </a:ext>
          </a:extLst>
        </xdr:cNvPr>
        <xdr:cNvSpPr>
          <a:spLocks noChangeAspect="1" noChangeArrowheads="1"/>
        </xdr:cNvSpPr>
      </xdr:nvSpPr>
      <xdr:spPr bwMode="auto">
        <a:xfrm>
          <a:off x="485775" y="113728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80</xdr:row>
      <xdr:rowOff>0</xdr:rowOff>
    </xdr:from>
    <xdr:to>
      <xdr:col>1</xdr:col>
      <xdr:colOff>142875</xdr:colOff>
      <xdr:row>80</xdr:row>
      <xdr:rowOff>123825</xdr:rowOff>
    </xdr:to>
    <xdr:sp macro="" textlink="">
      <xdr:nvSpPr>
        <xdr:cNvPr id="987636" name="AutoShape 4" descr="image002">
          <a:extLst>
            <a:ext uri="{FF2B5EF4-FFF2-40B4-BE49-F238E27FC236}">
              <a16:creationId xmlns:a16="http://schemas.microsoft.com/office/drawing/2014/main" xmlns="" id="{00000000-0008-0000-0200-0000F4110F00}"/>
            </a:ext>
          </a:extLst>
        </xdr:cNvPr>
        <xdr:cNvSpPr>
          <a:spLocks noChangeAspect="1" noChangeArrowheads="1"/>
        </xdr:cNvSpPr>
      </xdr:nvSpPr>
      <xdr:spPr bwMode="auto">
        <a:xfrm>
          <a:off x="485775" y="113728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80</xdr:row>
      <xdr:rowOff>0</xdr:rowOff>
    </xdr:from>
    <xdr:to>
      <xdr:col>1</xdr:col>
      <xdr:colOff>142875</xdr:colOff>
      <xdr:row>80</xdr:row>
      <xdr:rowOff>123825</xdr:rowOff>
    </xdr:to>
    <xdr:sp macro="" textlink="">
      <xdr:nvSpPr>
        <xdr:cNvPr id="987637" name="AutoShape 10" descr="image002">
          <a:extLst>
            <a:ext uri="{FF2B5EF4-FFF2-40B4-BE49-F238E27FC236}">
              <a16:creationId xmlns:a16="http://schemas.microsoft.com/office/drawing/2014/main" xmlns="" id="{00000000-0008-0000-0200-0000F5110F00}"/>
            </a:ext>
          </a:extLst>
        </xdr:cNvPr>
        <xdr:cNvSpPr>
          <a:spLocks noChangeAspect="1" noChangeArrowheads="1"/>
        </xdr:cNvSpPr>
      </xdr:nvSpPr>
      <xdr:spPr bwMode="auto">
        <a:xfrm>
          <a:off x="485775" y="113728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38" name="AutoShape 1" descr="image002">
          <a:extLst>
            <a:ext uri="{FF2B5EF4-FFF2-40B4-BE49-F238E27FC236}">
              <a16:creationId xmlns:a16="http://schemas.microsoft.com/office/drawing/2014/main" xmlns="" id="{00000000-0008-0000-0200-0000F6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39" name="AutoShape 2" descr="image002">
          <a:extLst>
            <a:ext uri="{FF2B5EF4-FFF2-40B4-BE49-F238E27FC236}">
              <a16:creationId xmlns:a16="http://schemas.microsoft.com/office/drawing/2014/main" xmlns="" id="{00000000-0008-0000-0200-0000F7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40" name="AutoShape 3" descr="image002">
          <a:extLst>
            <a:ext uri="{FF2B5EF4-FFF2-40B4-BE49-F238E27FC236}">
              <a16:creationId xmlns:a16="http://schemas.microsoft.com/office/drawing/2014/main" xmlns="" id="{00000000-0008-0000-0200-0000F8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41" name="AutoShape 4" descr="image002">
          <a:extLst>
            <a:ext uri="{FF2B5EF4-FFF2-40B4-BE49-F238E27FC236}">
              <a16:creationId xmlns:a16="http://schemas.microsoft.com/office/drawing/2014/main" xmlns="" id="{00000000-0008-0000-0200-0000F9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42" name="AutoShape 10" descr="image002">
          <a:extLst>
            <a:ext uri="{FF2B5EF4-FFF2-40B4-BE49-F238E27FC236}">
              <a16:creationId xmlns:a16="http://schemas.microsoft.com/office/drawing/2014/main" xmlns="" id="{00000000-0008-0000-0200-0000FA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82</xdr:row>
      <xdr:rowOff>0</xdr:rowOff>
    </xdr:from>
    <xdr:to>
      <xdr:col>1</xdr:col>
      <xdr:colOff>142875</xdr:colOff>
      <xdr:row>82</xdr:row>
      <xdr:rowOff>123825</xdr:rowOff>
    </xdr:to>
    <xdr:sp macro="" textlink="">
      <xdr:nvSpPr>
        <xdr:cNvPr id="987643" name="AutoShape 1" descr="image002">
          <a:extLst>
            <a:ext uri="{FF2B5EF4-FFF2-40B4-BE49-F238E27FC236}">
              <a16:creationId xmlns:a16="http://schemas.microsoft.com/office/drawing/2014/main" xmlns="" id="{00000000-0008-0000-0200-0000FB110F00}"/>
            </a:ext>
          </a:extLst>
        </xdr:cNvPr>
        <xdr:cNvSpPr>
          <a:spLocks noChangeAspect="1" noChangeArrowheads="1"/>
        </xdr:cNvSpPr>
      </xdr:nvSpPr>
      <xdr:spPr bwMode="auto">
        <a:xfrm>
          <a:off x="485775" y="117919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82</xdr:row>
      <xdr:rowOff>0</xdr:rowOff>
    </xdr:from>
    <xdr:to>
      <xdr:col>1</xdr:col>
      <xdr:colOff>142875</xdr:colOff>
      <xdr:row>82</xdr:row>
      <xdr:rowOff>123825</xdr:rowOff>
    </xdr:to>
    <xdr:sp macro="" textlink="">
      <xdr:nvSpPr>
        <xdr:cNvPr id="987644" name="AutoShape 2" descr="image002">
          <a:extLst>
            <a:ext uri="{FF2B5EF4-FFF2-40B4-BE49-F238E27FC236}">
              <a16:creationId xmlns:a16="http://schemas.microsoft.com/office/drawing/2014/main" xmlns="" id="{00000000-0008-0000-0200-0000FC110F00}"/>
            </a:ext>
          </a:extLst>
        </xdr:cNvPr>
        <xdr:cNvSpPr>
          <a:spLocks noChangeAspect="1" noChangeArrowheads="1"/>
        </xdr:cNvSpPr>
      </xdr:nvSpPr>
      <xdr:spPr bwMode="auto">
        <a:xfrm>
          <a:off x="485775" y="117919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82</xdr:row>
      <xdr:rowOff>0</xdr:rowOff>
    </xdr:from>
    <xdr:to>
      <xdr:col>1</xdr:col>
      <xdr:colOff>142875</xdr:colOff>
      <xdr:row>82</xdr:row>
      <xdr:rowOff>123825</xdr:rowOff>
    </xdr:to>
    <xdr:sp macro="" textlink="">
      <xdr:nvSpPr>
        <xdr:cNvPr id="987645" name="AutoShape 3" descr="image002">
          <a:extLst>
            <a:ext uri="{FF2B5EF4-FFF2-40B4-BE49-F238E27FC236}">
              <a16:creationId xmlns:a16="http://schemas.microsoft.com/office/drawing/2014/main" xmlns="" id="{00000000-0008-0000-0200-0000FD110F00}"/>
            </a:ext>
          </a:extLst>
        </xdr:cNvPr>
        <xdr:cNvSpPr>
          <a:spLocks noChangeAspect="1" noChangeArrowheads="1"/>
        </xdr:cNvSpPr>
      </xdr:nvSpPr>
      <xdr:spPr bwMode="auto">
        <a:xfrm>
          <a:off x="485775" y="117919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82</xdr:row>
      <xdr:rowOff>0</xdr:rowOff>
    </xdr:from>
    <xdr:to>
      <xdr:col>1</xdr:col>
      <xdr:colOff>142875</xdr:colOff>
      <xdr:row>82</xdr:row>
      <xdr:rowOff>123825</xdr:rowOff>
    </xdr:to>
    <xdr:sp macro="" textlink="">
      <xdr:nvSpPr>
        <xdr:cNvPr id="987646" name="AutoShape 4" descr="image002">
          <a:extLst>
            <a:ext uri="{FF2B5EF4-FFF2-40B4-BE49-F238E27FC236}">
              <a16:creationId xmlns:a16="http://schemas.microsoft.com/office/drawing/2014/main" xmlns="" id="{00000000-0008-0000-0200-0000FE110F00}"/>
            </a:ext>
          </a:extLst>
        </xdr:cNvPr>
        <xdr:cNvSpPr>
          <a:spLocks noChangeAspect="1" noChangeArrowheads="1"/>
        </xdr:cNvSpPr>
      </xdr:nvSpPr>
      <xdr:spPr bwMode="auto">
        <a:xfrm>
          <a:off x="485775" y="117919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82</xdr:row>
      <xdr:rowOff>0</xdr:rowOff>
    </xdr:from>
    <xdr:to>
      <xdr:col>1</xdr:col>
      <xdr:colOff>142875</xdr:colOff>
      <xdr:row>82</xdr:row>
      <xdr:rowOff>123825</xdr:rowOff>
    </xdr:to>
    <xdr:sp macro="" textlink="">
      <xdr:nvSpPr>
        <xdr:cNvPr id="987647" name="AutoShape 10" descr="image002">
          <a:extLst>
            <a:ext uri="{FF2B5EF4-FFF2-40B4-BE49-F238E27FC236}">
              <a16:creationId xmlns:a16="http://schemas.microsoft.com/office/drawing/2014/main" xmlns="" id="{00000000-0008-0000-0200-0000FF110F00}"/>
            </a:ext>
          </a:extLst>
        </xdr:cNvPr>
        <xdr:cNvSpPr>
          <a:spLocks noChangeAspect="1" noChangeArrowheads="1"/>
        </xdr:cNvSpPr>
      </xdr:nvSpPr>
      <xdr:spPr bwMode="auto">
        <a:xfrm>
          <a:off x="485775" y="117919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48" name="AutoShape 1" descr="image002">
          <a:extLst>
            <a:ext uri="{FF2B5EF4-FFF2-40B4-BE49-F238E27FC236}">
              <a16:creationId xmlns:a16="http://schemas.microsoft.com/office/drawing/2014/main" xmlns="" id="{00000000-0008-0000-0200-000000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49" name="AutoShape 2" descr="image002">
          <a:extLst>
            <a:ext uri="{FF2B5EF4-FFF2-40B4-BE49-F238E27FC236}">
              <a16:creationId xmlns:a16="http://schemas.microsoft.com/office/drawing/2014/main" xmlns="" id="{00000000-0008-0000-0200-000001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50" name="AutoShape 3" descr="image002">
          <a:extLst>
            <a:ext uri="{FF2B5EF4-FFF2-40B4-BE49-F238E27FC236}">
              <a16:creationId xmlns:a16="http://schemas.microsoft.com/office/drawing/2014/main" xmlns="" id="{00000000-0008-0000-0200-000002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51" name="AutoShape 4" descr="image002">
          <a:extLst>
            <a:ext uri="{FF2B5EF4-FFF2-40B4-BE49-F238E27FC236}">
              <a16:creationId xmlns:a16="http://schemas.microsoft.com/office/drawing/2014/main" xmlns="" id="{00000000-0008-0000-0200-000003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52" name="AutoShape 10" descr="image002">
          <a:extLst>
            <a:ext uri="{FF2B5EF4-FFF2-40B4-BE49-F238E27FC236}">
              <a16:creationId xmlns:a16="http://schemas.microsoft.com/office/drawing/2014/main" xmlns="" id="{00000000-0008-0000-0200-000004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53" name="AutoShape 1" descr="image002">
          <a:extLst>
            <a:ext uri="{FF2B5EF4-FFF2-40B4-BE49-F238E27FC236}">
              <a16:creationId xmlns:a16="http://schemas.microsoft.com/office/drawing/2014/main" xmlns="" id="{00000000-0008-0000-0200-000005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54" name="AutoShape 2" descr="image002">
          <a:extLst>
            <a:ext uri="{FF2B5EF4-FFF2-40B4-BE49-F238E27FC236}">
              <a16:creationId xmlns:a16="http://schemas.microsoft.com/office/drawing/2014/main" xmlns="" id="{00000000-0008-0000-0200-000006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55" name="AutoShape 3" descr="image002">
          <a:extLst>
            <a:ext uri="{FF2B5EF4-FFF2-40B4-BE49-F238E27FC236}">
              <a16:creationId xmlns:a16="http://schemas.microsoft.com/office/drawing/2014/main" xmlns="" id="{00000000-0008-0000-0200-000007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56" name="AutoShape 4" descr="image002">
          <a:extLst>
            <a:ext uri="{FF2B5EF4-FFF2-40B4-BE49-F238E27FC236}">
              <a16:creationId xmlns:a16="http://schemas.microsoft.com/office/drawing/2014/main" xmlns="" id="{00000000-0008-0000-0200-000008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57" name="AutoShape 10" descr="image002">
          <a:extLst>
            <a:ext uri="{FF2B5EF4-FFF2-40B4-BE49-F238E27FC236}">
              <a16:creationId xmlns:a16="http://schemas.microsoft.com/office/drawing/2014/main" xmlns="" id="{00000000-0008-0000-0200-000009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58" name="AutoShape 1" descr="image002">
          <a:extLst>
            <a:ext uri="{FF2B5EF4-FFF2-40B4-BE49-F238E27FC236}">
              <a16:creationId xmlns:a16="http://schemas.microsoft.com/office/drawing/2014/main" xmlns="" id="{00000000-0008-0000-0200-00000A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59" name="AutoShape 2" descr="image002">
          <a:extLst>
            <a:ext uri="{FF2B5EF4-FFF2-40B4-BE49-F238E27FC236}">
              <a16:creationId xmlns:a16="http://schemas.microsoft.com/office/drawing/2014/main" xmlns="" id="{00000000-0008-0000-0200-00000B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60" name="AutoShape 3" descr="image002">
          <a:extLst>
            <a:ext uri="{FF2B5EF4-FFF2-40B4-BE49-F238E27FC236}">
              <a16:creationId xmlns:a16="http://schemas.microsoft.com/office/drawing/2014/main" xmlns="" id="{00000000-0008-0000-0200-00000C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61" name="AutoShape 4" descr="image002">
          <a:extLst>
            <a:ext uri="{FF2B5EF4-FFF2-40B4-BE49-F238E27FC236}">
              <a16:creationId xmlns:a16="http://schemas.microsoft.com/office/drawing/2014/main" xmlns="" id="{00000000-0008-0000-0200-00000D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62" name="AutoShape 10" descr="image002">
          <a:extLst>
            <a:ext uri="{FF2B5EF4-FFF2-40B4-BE49-F238E27FC236}">
              <a16:creationId xmlns:a16="http://schemas.microsoft.com/office/drawing/2014/main" xmlns="" id="{00000000-0008-0000-0200-00000E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63" name="AutoShape 1" descr="image002">
          <a:extLst>
            <a:ext uri="{FF2B5EF4-FFF2-40B4-BE49-F238E27FC236}">
              <a16:creationId xmlns:a16="http://schemas.microsoft.com/office/drawing/2014/main" xmlns="" id="{00000000-0008-0000-0200-00000F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64" name="AutoShape 2" descr="image002">
          <a:extLst>
            <a:ext uri="{FF2B5EF4-FFF2-40B4-BE49-F238E27FC236}">
              <a16:creationId xmlns:a16="http://schemas.microsoft.com/office/drawing/2014/main" xmlns="" id="{00000000-0008-0000-0200-000010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65" name="AutoShape 3" descr="image002">
          <a:extLst>
            <a:ext uri="{FF2B5EF4-FFF2-40B4-BE49-F238E27FC236}">
              <a16:creationId xmlns:a16="http://schemas.microsoft.com/office/drawing/2014/main" xmlns="" id="{00000000-0008-0000-0200-000011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66" name="AutoShape 4" descr="image002">
          <a:extLst>
            <a:ext uri="{FF2B5EF4-FFF2-40B4-BE49-F238E27FC236}">
              <a16:creationId xmlns:a16="http://schemas.microsoft.com/office/drawing/2014/main" xmlns="" id="{00000000-0008-0000-0200-000012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67" name="AutoShape 10" descr="image002">
          <a:extLst>
            <a:ext uri="{FF2B5EF4-FFF2-40B4-BE49-F238E27FC236}">
              <a16:creationId xmlns:a16="http://schemas.microsoft.com/office/drawing/2014/main" xmlns="" id="{00000000-0008-0000-0200-000013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68" name="AutoShape 1" descr="image002">
          <a:extLst>
            <a:ext uri="{FF2B5EF4-FFF2-40B4-BE49-F238E27FC236}">
              <a16:creationId xmlns:a16="http://schemas.microsoft.com/office/drawing/2014/main" xmlns="" id="{00000000-0008-0000-0200-000014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69" name="AutoShape 2" descr="image002">
          <a:extLst>
            <a:ext uri="{FF2B5EF4-FFF2-40B4-BE49-F238E27FC236}">
              <a16:creationId xmlns:a16="http://schemas.microsoft.com/office/drawing/2014/main" xmlns="" id="{00000000-0008-0000-0200-000015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70" name="AutoShape 3" descr="image002">
          <a:extLst>
            <a:ext uri="{FF2B5EF4-FFF2-40B4-BE49-F238E27FC236}">
              <a16:creationId xmlns:a16="http://schemas.microsoft.com/office/drawing/2014/main" xmlns="" id="{00000000-0008-0000-0200-000016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71" name="AutoShape 4" descr="image002">
          <a:extLst>
            <a:ext uri="{FF2B5EF4-FFF2-40B4-BE49-F238E27FC236}">
              <a16:creationId xmlns:a16="http://schemas.microsoft.com/office/drawing/2014/main" xmlns="" id="{00000000-0008-0000-0200-000017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72" name="AutoShape 10" descr="image002">
          <a:extLst>
            <a:ext uri="{FF2B5EF4-FFF2-40B4-BE49-F238E27FC236}">
              <a16:creationId xmlns:a16="http://schemas.microsoft.com/office/drawing/2014/main" xmlns="" id="{00000000-0008-0000-0200-000018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73" name="AutoShape 1" descr="image002">
          <a:extLst>
            <a:ext uri="{FF2B5EF4-FFF2-40B4-BE49-F238E27FC236}">
              <a16:creationId xmlns:a16="http://schemas.microsoft.com/office/drawing/2014/main" xmlns="" id="{00000000-0008-0000-0200-000019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74" name="AutoShape 2" descr="image002">
          <a:extLst>
            <a:ext uri="{FF2B5EF4-FFF2-40B4-BE49-F238E27FC236}">
              <a16:creationId xmlns:a16="http://schemas.microsoft.com/office/drawing/2014/main" xmlns="" id="{00000000-0008-0000-0200-00001A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75" name="AutoShape 3" descr="image002">
          <a:extLst>
            <a:ext uri="{FF2B5EF4-FFF2-40B4-BE49-F238E27FC236}">
              <a16:creationId xmlns:a16="http://schemas.microsoft.com/office/drawing/2014/main" xmlns="" id="{00000000-0008-0000-0200-00001B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76" name="AutoShape 4" descr="image002">
          <a:extLst>
            <a:ext uri="{FF2B5EF4-FFF2-40B4-BE49-F238E27FC236}">
              <a16:creationId xmlns:a16="http://schemas.microsoft.com/office/drawing/2014/main" xmlns="" id="{00000000-0008-0000-0200-00001C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77" name="AutoShape 10" descr="image002">
          <a:extLst>
            <a:ext uri="{FF2B5EF4-FFF2-40B4-BE49-F238E27FC236}">
              <a16:creationId xmlns:a16="http://schemas.microsoft.com/office/drawing/2014/main" xmlns="" id="{00000000-0008-0000-0200-00001D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78" name="AutoShape 1" descr="image002">
          <a:extLst>
            <a:ext uri="{FF2B5EF4-FFF2-40B4-BE49-F238E27FC236}">
              <a16:creationId xmlns:a16="http://schemas.microsoft.com/office/drawing/2014/main" xmlns="" id="{00000000-0008-0000-0200-00001E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79" name="AutoShape 2" descr="image002">
          <a:extLst>
            <a:ext uri="{FF2B5EF4-FFF2-40B4-BE49-F238E27FC236}">
              <a16:creationId xmlns:a16="http://schemas.microsoft.com/office/drawing/2014/main" xmlns="" id="{00000000-0008-0000-0200-00001F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80" name="AutoShape 3" descr="image002">
          <a:extLst>
            <a:ext uri="{FF2B5EF4-FFF2-40B4-BE49-F238E27FC236}">
              <a16:creationId xmlns:a16="http://schemas.microsoft.com/office/drawing/2014/main" xmlns="" id="{00000000-0008-0000-0200-000020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81" name="AutoShape 4" descr="image002">
          <a:extLst>
            <a:ext uri="{FF2B5EF4-FFF2-40B4-BE49-F238E27FC236}">
              <a16:creationId xmlns:a16="http://schemas.microsoft.com/office/drawing/2014/main" xmlns="" id="{00000000-0008-0000-0200-000021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82" name="AutoShape 10" descr="image002">
          <a:extLst>
            <a:ext uri="{FF2B5EF4-FFF2-40B4-BE49-F238E27FC236}">
              <a16:creationId xmlns:a16="http://schemas.microsoft.com/office/drawing/2014/main" xmlns="" id="{00000000-0008-0000-0200-000022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83" name="AutoShape 1" descr="image002">
          <a:extLst>
            <a:ext uri="{FF2B5EF4-FFF2-40B4-BE49-F238E27FC236}">
              <a16:creationId xmlns:a16="http://schemas.microsoft.com/office/drawing/2014/main" xmlns="" id="{00000000-0008-0000-0200-000023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84" name="AutoShape 2" descr="image002">
          <a:extLst>
            <a:ext uri="{FF2B5EF4-FFF2-40B4-BE49-F238E27FC236}">
              <a16:creationId xmlns:a16="http://schemas.microsoft.com/office/drawing/2014/main" xmlns="" id="{00000000-0008-0000-0200-000024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85" name="AutoShape 3" descr="image002">
          <a:extLst>
            <a:ext uri="{FF2B5EF4-FFF2-40B4-BE49-F238E27FC236}">
              <a16:creationId xmlns:a16="http://schemas.microsoft.com/office/drawing/2014/main" xmlns="" id="{00000000-0008-0000-0200-000025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86" name="AutoShape 4" descr="image002">
          <a:extLst>
            <a:ext uri="{FF2B5EF4-FFF2-40B4-BE49-F238E27FC236}">
              <a16:creationId xmlns:a16="http://schemas.microsoft.com/office/drawing/2014/main" xmlns="" id="{00000000-0008-0000-0200-000026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87" name="AutoShape 10" descr="image002">
          <a:extLst>
            <a:ext uri="{FF2B5EF4-FFF2-40B4-BE49-F238E27FC236}">
              <a16:creationId xmlns:a16="http://schemas.microsoft.com/office/drawing/2014/main" xmlns="" id="{00000000-0008-0000-0200-000027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88" name="AutoShape 1" descr="image002">
          <a:extLst>
            <a:ext uri="{FF2B5EF4-FFF2-40B4-BE49-F238E27FC236}">
              <a16:creationId xmlns:a16="http://schemas.microsoft.com/office/drawing/2014/main" xmlns="" id="{00000000-0008-0000-0200-000028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89" name="AutoShape 2" descr="image002">
          <a:extLst>
            <a:ext uri="{FF2B5EF4-FFF2-40B4-BE49-F238E27FC236}">
              <a16:creationId xmlns:a16="http://schemas.microsoft.com/office/drawing/2014/main" xmlns="" id="{00000000-0008-0000-0200-000029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90" name="AutoShape 3" descr="image002">
          <a:extLst>
            <a:ext uri="{FF2B5EF4-FFF2-40B4-BE49-F238E27FC236}">
              <a16:creationId xmlns:a16="http://schemas.microsoft.com/office/drawing/2014/main" xmlns="" id="{00000000-0008-0000-0200-00002A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91" name="AutoShape 4" descr="image002">
          <a:extLst>
            <a:ext uri="{FF2B5EF4-FFF2-40B4-BE49-F238E27FC236}">
              <a16:creationId xmlns:a16="http://schemas.microsoft.com/office/drawing/2014/main" xmlns="" id="{00000000-0008-0000-0200-00002B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92" name="AutoShape 10" descr="image002">
          <a:extLst>
            <a:ext uri="{FF2B5EF4-FFF2-40B4-BE49-F238E27FC236}">
              <a16:creationId xmlns:a16="http://schemas.microsoft.com/office/drawing/2014/main" xmlns="" id="{00000000-0008-0000-0200-00002C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93" name="AutoShape 1" descr="image002">
          <a:extLst>
            <a:ext uri="{FF2B5EF4-FFF2-40B4-BE49-F238E27FC236}">
              <a16:creationId xmlns:a16="http://schemas.microsoft.com/office/drawing/2014/main" xmlns="" id="{00000000-0008-0000-0200-00002D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94" name="AutoShape 2" descr="image002">
          <a:extLst>
            <a:ext uri="{FF2B5EF4-FFF2-40B4-BE49-F238E27FC236}">
              <a16:creationId xmlns:a16="http://schemas.microsoft.com/office/drawing/2014/main" xmlns="" id="{00000000-0008-0000-0200-00002E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95" name="AutoShape 3" descr="image002">
          <a:extLst>
            <a:ext uri="{FF2B5EF4-FFF2-40B4-BE49-F238E27FC236}">
              <a16:creationId xmlns:a16="http://schemas.microsoft.com/office/drawing/2014/main" xmlns="" id="{00000000-0008-0000-0200-00002F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96" name="AutoShape 4" descr="image002">
          <a:extLst>
            <a:ext uri="{FF2B5EF4-FFF2-40B4-BE49-F238E27FC236}">
              <a16:creationId xmlns:a16="http://schemas.microsoft.com/office/drawing/2014/main" xmlns="" id="{00000000-0008-0000-0200-000030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97" name="AutoShape 10" descr="image002">
          <a:extLst>
            <a:ext uri="{FF2B5EF4-FFF2-40B4-BE49-F238E27FC236}">
              <a16:creationId xmlns:a16="http://schemas.microsoft.com/office/drawing/2014/main" xmlns="" id="{00000000-0008-0000-0200-000031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126</xdr:row>
      <xdr:rowOff>0</xdr:rowOff>
    </xdr:from>
    <xdr:to>
      <xdr:col>1</xdr:col>
      <xdr:colOff>142875</xdr:colOff>
      <xdr:row>126</xdr:row>
      <xdr:rowOff>123825</xdr:rowOff>
    </xdr:to>
    <xdr:sp macro="" textlink="">
      <xdr:nvSpPr>
        <xdr:cNvPr id="987698" name="AutoShape 1" descr="image002">
          <a:extLst>
            <a:ext uri="{FF2B5EF4-FFF2-40B4-BE49-F238E27FC236}">
              <a16:creationId xmlns:a16="http://schemas.microsoft.com/office/drawing/2014/main" xmlns="" id="{00000000-0008-0000-0200-000032120F00}"/>
            </a:ext>
          </a:extLst>
        </xdr:cNvPr>
        <xdr:cNvSpPr>
          <a:spLocks noChangeAspect="1" noChangeArrowheads="1"/>
        </xdr:cNvSpPr>
      </xdr:nvSpPr>
      <xdr:spPr bwMode="auto">
        <a:xfrm>
          <a:off x="485775" y="18459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126</xdr:row>
      <xdr:rowOff>0</xdr:rowOff>
    </xdr:from>
    <xdr:to>
      <xdr:col>1</xdr:col>
      <xdr:colOff>142875</xdr:colOff>
      <xdr:row>126</xdr:row>
      <xdr:rowOff>123825</xdr:rowOff>
    </xdr:to>
    <xdr:sp macro="" textlink="">
      <xdr:nvSpPr>
        <xdr:cNvPr id="987699" name="AutoShape 2" descr="image002">
          <a:extLst>
            <a:ext uri="{FF2B5EF4-FFF2-40B4-BE49-F238E27FC236}">
              <a16:creationId xmlns:a16="http://schemas.microsoft.com/office/drawing/2014/main" xmlns="" id="{00000000-0008-0000-0200-000033120F00}"/>
            </a:ext>
          </a:extLst>
        </xdr:cNvPr>
        <xdr:cNvSpPr>
          <a:spLocks noChangeAspect="1" noChangeArrowheads="1"/>
        </xdr:cNvSpPr>
      </xdr:nvSpPr>
      <xdr:spPr bwMode="auto">
        <a:xfrm>
          <a:off x="485775" y="18459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126</xdr:row>
      <xdr:rowOff>0</xdr:rowOff>
    </xdr:from>
    <xdr:to>
      <xdr:col>1</xdr:col>
      <xdr:colOff>142875</xdr:colOff>
      <xdr:row>126</xdr:row>
      <xdr:rowOff>123825</xdr:rowOff>
    </xdr:to>
    <xdr:sp macro="" textlink="">
      <xdr:nvSpPr>
        <xdr:cNvPr id="987700" name="AutoShape 3" descr="image002">
          <a:extLst>
            <a:ext uri="{FF2B5EF4-FFF2-40B4-BE49-F238E27FC236}">
              <a16:creationId xmlns:a16="http://schemas.microsoft.com/office/drawing/2014/main" xmlns="" id="{00000000-0008-0000-0200-000034120F00}"/>
            </a:ext>
          </a:extLst>
        </xdr:cNvPr>
        <xdr:cNvSpPr>
          <a:spLocks noChangeAspect="1" noChangeArrowheads="1"/>
        </xdr:cNvSpPr>
      </xdr:nvSpPr>
      <xdr:spPr bwMode="auto">
        <a:xfrm>
          <a:off x="485775" y="18459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126</xdr:row>
      <xdr:rowOff>0</xdr:rowOff>
    </xdr:from>
    <xdr:to>
      <xdr:col>1</xdr:col>
      <xdr:colOff>142875</xdr:colOff>
      <xdr:row>126</xdr:row>
      <xdr:rowOff>123825</xdr:rowOff>
    </xdr:to>
    <xdr:sp macro="" textlink="">
      <xdr:nvSpPr>
        <xdr:cNvPr id="987701" name="AutoShape 4" descr="image002">
          <a:extLst>
            <a:ext uri="{FF2B5EF4-FFF2-40B4-BE49-F238E27FC236}">
              <a16:creationId xmlns:a16="http://schemas.microsoft.com/office/drawing/2014/main" xmlns="" id="{00000000-0008-0000-0200-000035120F00}"/>
            </a:ext>
          </a:extLst>
        </xdr:cNvPr>
        <xdr:cNvSpPr>
          <a:spLocks noChangeAspect="1" noChangeArrowheads="1"/>
        </xdr:cNvSpPr>
      </xdr:nvSpPr>
      <xdr:spPr bwMode="auto">
        <a:xfrm>
          <a:off x="485775" y="18459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126</xdr:row>
      <xdr:rowOff>0</xdr:rowOff>
    </xdr:from>
    <xdr:to>
      <xdr:col>1</xdr:col>
      <xdr:colOff>142875</xdr:colOff>
      <xdr:row>126</xdr:row>
      <xdr:rowOff>123825</xdr:rowOff>
    </xdr:to>
    <xdr:sp macro="" textlink="">
      <xdr:nvSpPr>
        <xdr:cNvPr id="987702" name="AutoShape 10" descr="image002">
          <a:extLst>
            <a:ext uri="{FF2B5EF4-FFF2-40B4-BE49-F238E27FC236}">
              <a16:creationId xmlns:a16="http://schemas.microsoft.com/office/drawing/2014/main" xmlns="" id="{00000000-0008-0000-0200-000036120F00}"/>
            </a:ext>
          </a:extLst>
        </xdr:cNvPr>
        <xdr:cNvSpPr>
          <a:spLocks noChangeAspect="1" noChangeArrowheads="1"/>
        </xdr:cNvSpPr>
      </xdr:nvSpPr>
      <xdr:spPr bwMode="auto">
        <a:xfrm>
          <a:off x="485775" y="18459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703" name="AutoShape 1" descr="image002">
          <a:extLst>
            <a:ext uri="{FF2B5EF4-FFF2-40B4-BE49-F238E27FC236}">
              <a16:creationId xmlns:a16="http://schemas.microsoft.com/office/drawing/2014/main" xmlns="" id="{00000000-0008-0000-0200-000037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704" name="AutoShape 2" descr="image002">
          <a:extLst>
            <a:ext uri="{FF2B5EF4-FFF2-40B4-BE49-F238E27FC236}">
              <a16:creationId xmlns:a16="http://schemas.microsoft.com/office/drawing/2014/main" xmlns="" id="{00000000-0008-0000-0200-000038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705" name="AutoShape 3" descr="image002">
          <a:extLst>
            <a:ext uri="{FF2B5EF4-FFF2-40B4-BE49-F238E27FC236}">
              <a16:creationId xmlns:a16="http://schemas.microsoft.com/office/drawing/2014/main" xmlns="" id="{00000000-0008-0000-0200-000039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706" name="AutoShape 4" descr="image002">
          <a:extLst>
            <a:ext uri="{FF2B5EF4-FFF2-40B4-BE49-F238E27FC236}">
              <a16:creationId xmlns:a16="http://schemas.microsoft.com/office/drawing/2014/main" xmlns="" id="{00000000-0008-0000-0200-00003A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707" name="AutoShape 10" descr="image002">
          <a:extLst>
            <a:ext uri="{FF2B5EF4-FFF2-40B4-BE49-F238E27FC236}">
              <a16:creationId xmlns:a16="http://schemas.microsoft.com/office/drawing/2014/main" xmlns="" id="{00000000-0008-0000-0200-00003B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127</xdr:row>
      <xdr:rowOff>0</xdr:rowOff>
    </xdr:from>
    <xdr:to>
      <xdr:col>1</xdr:col>
      <xdr:colOff>142875</xdr:colOff>
      <xdr:row>127</xdr:row>
      <xdr:rowOff>123825</xdr:rowOff>
    </xdr:to>
    <xdr:sp macro="" textlink="">
      <xdr:nvSpPr>
        <xdr:cNvPr id="987708" name="AutoShape 1" descr="image002">
          <a:extLst>
            <a:ext uri="{FF2B5EF4-FFF2-40B4-BE49-F238E27FC236}">
              <a16:creationId xmlns:a16="http://schemas.microsoft.com/office/drawing/2014/main" xmlns="" id="{00000000-0008-0000-0200-00003C120F00}"/>
            </a:ext>
          </a:extLst>
        </xdr:cNvPr>
        <xdr:cNvSpPr>
          <a:spLocks noChangeAspect="1" noChangeArrowheads="1"/>
        </xdr:cNvSpPr>
      </xdr:nvSpPr>
      <xdr:spPr bwMode="auto">
        <a:xfrm>
          <a:off x="485775" y="18669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127</xdr:row>
      <xdr:rowOff>0</xdr:rowOff>
    </xdr:from>
    <xdr:to>
      <xdr:col>1</xdr:col>
      <xdr:colOff>142875</xdr:colOff>
      <xdr:row>127</xdr:row>
      <xdr:rowOff>123825</xdr:rowOff>
    </xdr:to>
    <xdr:sp macro="" textlink="">
      <xdr:nvSpPr>
        <xdr:cNvPr id="987709" name="AutoShape 2" descr="image002">
          <a:extLst>
            <a:ext uri="{FF2B5EF4-FFF2-40B4-BE49-F238E27FC236}">
              <a16:creationId xmlns:a16="http://schemas.microsoft.com/office/drawing/2014/main" xmlns="" id="{00000000-0008-0000-0200-00003D120F00}"/>
            </a:ext>
          </a:extLst>
        </xdr:cNvPr>
        <xdr:cNvSpPr>
          <a:spLocks noChangeAspect="1" noChangeArrowheads="1"/>
        </xdr:cNvSpPr>
      </xdr:nvSpPr>
      <xdr:spPr bwMode="auto">
        <a:xfrm>
          <a:off x="485775" y="18669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127</xdr:row>
      <xdr:rowOff>0</xdr:rowOff>
    </xdr:from>
    <xdr:to>
      <xdr:col>1</xdr:col>
      <xdr:colOff>142875</xdr:colOff>
      <xdr:row>127</xdr:row>
      <xdr:rowOff>123825</xdr:rowOff>
    </xdr:to>
    <xdr:sp macro="" textlink="">
      <xdr:nvSpPr>
        <xdr:cNvPr id="987710" name="AutoShape 3" descr="image002">
          <a:extLst>
            <a:ext uri="{FF2B5EF4-FFF2-40B4-BE49-F238E27FC236}">
              <a16:creationId xmlns:a16="http://schemas.microsoft.com/office/drawing/2014/main" xmlns="" id="{00000000-0008-0000-0200-00003E120F00}"/>
            </a:ext>
          </a:extLst>
        </xdr:cNvPr>
        <xdr:cNvSpPr>
          <a:spLocks noChangeAspect="1" noChangeArrowheads="1"/>
        </xdr:cNvSpPr>
      </xdr:nvSpPr>
      <xdr:spPr bwMode="auto">
        <a:xfrm>
          <a:off x="485775" y="18669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127</xdr:row>
      <xdr:rowOff>0</xdr:rowOff>
    </xdr:from>
    <xdr:to>
      <xdr:col>1</xdr:col>
      <xdr:colOff>142875</xdr:colOff>
      <xdr:row>127</xdr:row>
      <xdr:rowOff>123825</xdr:rowOff>
    </xdr:to>
    <xdr:sp macro="" textlink="">
      <xdr:nvSpPr>
        <xdr:cNvPr id="987711" name="AutoShape 4" descr="image002">
          <a:extLst>
            <a:ext uri="{FF2B5EF4-FFF2-40B4-BE49-F238E27FC236}">
              <a16:creationId xmlns:a16="http://schemas.microsoft.com/office/drawing/2014/main" xmlns="" id="{00000000-0008-0000-0200-00003F120F00}"/>
            </a:ext>
          </a:extLst>
        </xdr:cNvPr>
        <xdr:cNvSpPr>
          <a:spLocks noChangeAspect="1" noChangeArrowheads="1"/>
        </xdr:cNvSpPr>
      </xdr:nvSpPr>
      <xdr:spPr bwMode="auto">
        <a:xfrm>
          <a:off x="485775" y="18669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127</xdr:row>
      <xdr:rowOff>0</xdr:rowOff>
    </xdr:from>
    <xdr:to>
      <xdr:col>1</xdr:col>
      <xdr:colOff>142875</xdr:colOff>
      <xdr:row>127</xdr:row>
      <xdr:rowOff>123825</xdr:rowOff>
    </xdr:to>
    <xdr:sp macro="" textlink="">
      <xdr:nvSpPr>
        <xdr:cNvPr id="987712" name="AutoShape 10" descr="image002">
          <a:extLst>
            <a:ext uri="{FF2B5EF4-FFF2-40B4-BE49-F238E27FC236}">
              <a16:creationId xmlns:a16="http://schemas.microsoft.com/office/drawing/2014/main" xmlns="" id="{00000000-0008-0000-0200-000040120F00}"/>
            </a:ext>
          </a:extLst>
        </xdr:cNvPr>
        <xdr:cNvSpPr>
          <a:spLocks noChangeAspect="1" noChangeArrowheads="1"/>
        </xdr:cNvSpPr>
      </xdr:nvSpPr>
      <xdr:spPr bwMode="auto">
        <a:xfrm>
          <a:off x="485775" y="18669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13" name="AutoShape 1" descr="image002">
          <a:extLst>
            <a:ext uri="{FF2B5EF4-FFF2-40B4-BE49-F238E27FC236}">
              <a16:creationId xmlns:a16="http://schemas.microsoft.com/office/drawing/2014/main" xmlns="" id="{00000000-0008-0000-0200-000041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14" name="AutoShape 2" descr="image002">
          <a:extLst>
            <a:ext uri="{FF2B5EF4-FFF2-40B4-BE49-F238E27FC236}">
              <a16:creationId xmlns:a16="http://schemas.microsoft.com/office/drawing/2014/main" xmlns="" id="{00000000-0008-0000-0200-000042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15" name="AutoShape 3" descr="image002">
          <a:extLst>
            <a:ext uri="{FF2B5EF4-FFF2-40B4-BE49-F238E27FC236}">
              <a16:creationId xmlns:a16="http://schemas.microsoft.com/office/drawing/2014/main" xmlns="" id="{00000000-0008-0000-0200-000043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16" name="AutoShape 4" descr="image002">
          <a:extLst>
            <a:ext uri="{FF2B5EF4-FFF2-40B4-BE49-F238E27FC236}">
              <a16:creationId xmlns:a16="http://schemas.microsoft.com/office/drawing/2014/main" xmlns="" id="{00000000-0008-0000-0200-000044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17" name="AutoShape 10" descr="image002">
          <a:extLst>
            <a:ext uri="{FF2B5EF4-FFF2-40B4-BE49-F238E27FC236}">
              <a16:creationId xmlns:a16="http://schemas.microsoft.com/office/drawing/2014/main" xmlns="" id="{00000000-0008-0000-0200-000045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18" name="AutoShape 1" descr="image002">
          <a:extLst>
            <a:ext uri="{FF2B5EF4-FFF2-40B4-BE49-F238E27FC236}">
              <a16:creationId xmlns:a16="http://schemas.microsoft.com/office/drawing/2014/main" xmlns="" id="{00000000-0008-0000-0200-000046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19" name="AutoShape 2" descr="image002">
          <a:extLst>
            <a:ext uri="{FF2B5EF4-FFF2-40B4-BE49-F238E27FC236}">
              <a16:creationId xmlns:a16="http://schemas.microsoft.com/office/drawing/2014/main" xmlns="" id="{00000000-0008-0000-0200-000047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20" name="AutoShape 3" descr="image002">
          <a:extLst>
            <a:ext uri="{FF2B5EF4-FFF2-40B4-BE49-F238E27FC236}">
              <a16:creationId xmlns:a16="http://schemas.microsoft.com/office/drawing/2014/main" xmlns="" id="{00000000-0008-0000-0200-000048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21" name="AutoShape 4" descr="image002">
          <a:extLst>
            <a:ext uri="{FF2B5EF4-FFF2-40B4-BE49-F238E27FC236}">
              <a16:creationId xmlns:a16="http://schemas.microsoft.com/office/drawing/2014/main" xmlns="" id="{00000000-0008-0000-0200-000049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22" name="AutoShape 10" descr="image002">
          <a:extLst>
            <a:ext uri="{FF2B5EF4-FFF2-40B4-BE49-F238E27FC236}">
              <a16:creationId xmlns:a16="http://schemas.microsoft.com/office/drawing/2014/main" xmlns="" id="{00000000-0008-0000-0200-00004A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23" name="AutoShape 1" descr="image002">
          <a:extLst>
            <a:ext uri="{FF2B5EF4-FFF2-40B4-BE49-F238E27FC236}">
              <a16:creationId xmlns:a16="http://schemas.microsoft.com/office/drawing/2014/main" xmlns="" id="{00000000-0008-0000-0200-00004B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24" name="AutoShape 2" descr="image002">
          <a:extLst>
            <a:ext uri="{FF2B5EF4-FFF2-40B4-BE49-F238E27FC236}">
              <a16:creationId xmlns:a16="http://schemas.microsoft.com/office/drawing/2014/main" xmlns="" id="{00000000-0008-0000-0200-00004C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25" name="AutoShape 3" descr="image002">
          <a:extLst>
            <a:ext uri="{FF2B5EF4-FFF2-40B4-BE49-F238E27FC236}">
              <a16:creationId xmlns:a16="http://schemas.microsoft.com/office/drawing/2014/main" xmlns="" id="{00000000-0008-0000-0200-00004D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26" name="AutoShape 4" descr="image002">
          <a:extLst>
            <a:ext uri="{FF2B5EF4-FFF2-40B4-BE49-F238E27FC236}">
              <a16:creationId xmlns:a16="http://schemas.microsoft.com/office/drawing/2014/main" xmlns="" id="{00000000-0008-0000-0200-00004E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27" name="AutoShape 10" descr="image002">
          <a:extLst>
            <a:ext uri="{FF2B5EF4-FFF2-40B4-BE49-F238E27FC236}">
              <a16:creationId xmlns:a16="http://schemas.microsoft.com/office/drawing/2014/main" xmlns="" id="{00000000-0008-0000-0200-00004F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28" name="AutoShape 1" descr="image002">
          <a:extLst>
            <a:ext uri="{FF2B5EF4-FFF2-40B4-BE49-F238E27FC236}">
              <a16:creationId xmlns:a16="http://schemas.microsoft.com/office/drawing/2014/main" xmlns="" id="{00000000-0008-0000-0200-000050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29" name="AutoShape 2" descr="image002">
          <a:extLst>
            <a:ext uri="{FF2B5EF4-FFF2-40B4-BE49-F238E27FC236}">
              <a16:creationId xmlns:a16="http://schemas.microsoft.com/office/drawing/2014/main" xmlns="" id="{00000000-0008-0000-0200-000051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30" name="AutoShape 3" descr="image002">
          <a:extLst>
            <a:ext uri="{FF2B5EF4-FFF2-40B4-BE49-F238E27FC236}">
              <a16:creationId xmlns:a16="http://schemas.microsoft.com/office/drawing/2014/main" xmlns="" id="{00000000-0008-0000-0200-000052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31" name="AutoShape 4" descr="image002">
          <a:extLst>
            <a:ext uri="{FF2B5EF4-FFF2-40B4-BE49-F238E27FC236}">
              <a16:creationId xmlns:a16="http://schemas.microsoft.com/office/drawing/2014/main" xmlns="" id="{00000000-0008-0000-0200-000053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32" name="AutoShape 10" descr="image002">
          <a:extLst>
            <a:ext uri="{FF2B5EF4-FFF2-40B4-BE49-F238E27FC236}">
              <a16:creationId xmlns:a16="http://schemas.microsoft.com/office/drawing/2014/main" xmlns="" id="{00000000-0008-0000-0200-000054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33" name="AutoShape 1" descr="image002">
          <a:extLst>
            <a:ext uri="{FF2B5EF4-FFF2-40B4-BE49-F238E27FC236}">
              <a16:creationId xmlns:a16="http://schemas.microsoft.com/office/drawing/2014/main" xmlns="" id="{00000000-0008-0000-0200-000055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34" name="AutoShape 2" descr="image002">
          <a:extLst>
            <a:ext uri="{FF2B5EF4-FFF2-40B4-BE49-F238E27FC236}">
              <a16:creationId xmlns:a16="http://schemas.microsoft.com/office/drawing/2014/main" xmlns="" id="{00000000-0008-0000-0200-000056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35" name="AutoShape 3" descr="image002">
          <a:extLst>
            <a:ext uri="{FF2B5EF4-FFF2-40B4-BE49-F238E27FC236}">
              <a16:creationId xmlns:a16="http://schemas.microsoft.com/office/drawing/2014/main" xmlns="" id="{00000000-0008-0000-0200-000057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36" name="AutoShape 4" descr="image002">
          <a:extLst>
            <a:ext uri="{FF2B5EF4-FFF2-40B4-BE49-F238E27FC236}">
              <a16:creationId xmlns:a16="http://schemas.microsoft.com/office/drawing/2014/main" xmlns="" id="{00000000-0008-0000-0200-000058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37" name="AutoShape 10" descr="image002">
          <a:extLst>
            <a:ext uri="{FF2B5EF4-FFF2-40B4-BE49-F238E27FC236}">
              <a16:creationId xmlns:a16="http://schemas.microsoft.com/office/drawing/2014/main" xmlns="" id="{00000000-0008-0000-0200-000059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38" name="AutoShape 1" descr="image002">
          <a:extLst>
            <a:ext uri="{FF2B5EF4-FFF2-40B4-BE49-F238E27FC236}">
              <a16:creationId xmlns:a16="http://schemas.microsoft.com/office/drawing/2014/main" xmlns="" id="{00000000-0008-0000-0200-00005A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39" name="AutoShape 2" descr="image002">
          <a:extLst>
            <a:ext uri="{FF2B5EF4-FFF2-40B4-BE49-F238E27FC236}">
              <a16:creationId xmlns:a16="http://schemas.microsoft.com/office/drawing/2014/main" xmlns="" id="{00000000-0008-0000-0200-00005B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40" name="AutoShape 3" descr="image002">
          <a:extLst>
            <a:ext uri="{FF2B5EF4-FFF2-40B4-BE49-F238E27FC236}">
              <a16:creationId xmlns:a16="http://schemas.microsoft.com/office/drawing/2014/main" xmlns="" id="{00000000-0008-0000-0200-00005C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41" name="AutoShape 4" descr="image002">
          <a:extLst>
            <a:ext uri="{FF2B5EF4-FFF2-40B4-BE49-F238E27FC236}">
              <a16:creationId xmlns:a16="http://schemas.microsoft.com/office/drawing/2014/main" xmlns="" id="{00000000-0008-0000-0200-00005D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42" name="AutoShape 10" descr="image002">
          <a:extLst>
            <a:ext uri="{FF2B5EF4-FFF2-40B4-BE49-F238E27FC236}">
              <a16:creationId xmlns:a16="http://schemas.microsoft.com/office/drawing/2014/main" xmlns="" id="{00000000-0008-0000-0200-00005E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43" name="AutoShape 1" descr="image002">
          <a:extLst>
            <a:ext uri="{FF2B5EF4-FFF2-40B4-BE49-F238E27FC236}">
              <a16:creationId xmlns:a16="http://schemas.microsoft.com/office/drawing/2014/main" xmlns="" id="{00000000-0008-0000-0200-00005F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44" name="AutoShape 2" descr="image002">
          <a:extLst>
            <a:ext uri="{FF2B5EF4-FFF2-40B4-BE49-F238E27FC236}">
              <a16:creationId xmlns:a16="http://schemas.microsoft.com/office/drawing/2014/main" xmlns="" id="{00000000-0008-0000-0200-000060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45" name="AutoShape 3" descr="image002">
          <a:extLst>
            <a:ext uri="{FF2B5EF4-FFF2-40B4-BE49-F238E27FC236}">
              <a16:creationId xmlns:a16="http://schemas.microsoft.com/office/drawing/2014/main" xmlns="" id="{00000000-0008-0000-0200-000061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46" name="AutoShape 4" descr="image002">
          <a:extLst>
            <a:ext uri="{FF2B5EF4-FFF2-40B4-BE49-F238E27FC236}">
              <a16:creationId xmlns:a16="http://schemas.microsoft.com/office/drawing/2014/main" xmlns="" id="{00000000-0008-0000-0200-000062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47" name="AutoShape 10" descr="image002">
          <a:extLst>
            <a:ext uri="{FF2B5EF4-FFF2-40B4-BE49-F238E27FC236}">
              <a16:creationId xmlns:a16="http://schemas.microsoft.com/office/drawing/2014/main" xmlns="" id="{00000000-0008-0000-0200-000063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48" name="AutoShape 1" descr="image002">
          <a:extLst>
            <a:ext uri="{FF2B5EF4-FFF2-40B4-BE49-F238E27FC236}">
              <a16:creationId xmlns:a16="http://schemas.microsoft.com/office/drawing/2014/main" xmlns="" id="{00000000-0008-0000-0200-000064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49" name="AutoShape 2" descr="image002">
          <a:extLst>
            <a:ext uri="{FF2B5EF4-FFF2-40B4-BE49-F238E27FC236}">
              <a16:creationId xmlns:a16="http://schemas.microsoft.com/office/drawing/2014/main" xmlns="" id="{00000000-0008-0000-0200-000065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50" name="AutoShape 3" descr="image002">
          <a:extLst>
            <a:ext uri="{FF2B5EF4-FFF2-40B4-BE49-F238E27FC236}">
              <a16:creationId xmlns:a16="http://schemas.microsoft.com/office/drawing/2014/main" xmlns="" id="{00000000-0008-0000-0200-000066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51" name="AutoShape 4" descr="image002">
          <a:extLst>
            <a:ext uri="{FF2B5EF4-FFF2-40B4-BE49-F238E27FC236}">
              <a16:creationId xmlns:a16="http://schemas.microsoft.com/office/drawing/2014/main" xmlns="" id="{00000000-0008-0000-0200-000067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52" name="AutoShape 10" descr="image002">
          <a:extLst>
            <a:ext uri="{FF2B5EF4-FFF2-40B4-BE49-F238E27FC236}">
              <a16:creationId xmlns:a16="http://schemas.microsoft.com/office/drawing/2014/main" xmlns="" id="{00000000-0008-0000-0200-000068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53" name="AutoShape 1" descr="image002">
          <a:extLst>
            <a:ext uri="{FF2B5EF4-FFF2-40B4-BE49-F238E27FC236}">
              <a16:creationId xmlns:a16="http://schemas.microsoft.com/office/drawing/2014/main" xmlns="" id="{00000000-0008-0000-0200-000069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54" name="AutoShape 2" descr="image002">
          <a:extLst>
            <a:ext uri="{FF2B5EF4-FFF2-40B4-BE49-F238E27FC236}">
              <a16:creationId xmlns:a16="http://schemas.microsoft.com/office/drawing/2014/main" xmlns="" id="{00000000-0008-0000-0200-00006A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55" name="AutoShape 3" descr="image002">
          <a:extLst>
            <a:ext uri="{FF2B5EF4-FFF2-40B4-BE49-F238E27FC236}">
              <a16:creationId xmlns:a16="http://schemas.microsoft.com/office/drawing/2014/main" xmlns="" id="{00000000-0008-0000-0200-00006B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56" name="AutoShape 4" descr="image002">
          <a:extLst>
            <a:ext uri="{FF2B5EF4-FFF2-40B4-BE49-F238E27FC236}">
              <a16:creationId xmlns:a16="http://schemas.microsoft.com/office/drawing/2014/main" xmlns="" id="{00000000-0008-0000-0200-00006C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57" name="AutoShape 10" descr="image002">
          <a:extLst>
            <a:ext uri="{FF2B5EF4-FFF2-40B4-BE49-F238E27FC236}">
              <a16:creationId xmlns:a16="http://schemas.microsoft.com/office/drawing/2014/main" xmlns="" id="{00000000-0008-0000-0200-00006D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58" name="AutoShape 1" descr="image002">
          <a:extLst>
            <a:ext uri="{FF2B5EF4-FFF2-40B4-BE49-F238E27FC236}">
              <a16:creationId xmlns:a16="http://schemas.microsoft.com/office/drawing/2014/main" xmlns="" id="{00000000-0008-0000-0200-00006E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59" name="AutoShape 2" descr="image002">
          <a:extLst>
            <a:ext uri="{FF2B5EF4-FFF2-40B4-BE49-F238E27FC236}">
              <a16:creationId xmlns:a16="http://schemas.microsoft.com/office/drawing/2014/main" xmlns="" id="{00000000-0008-0000-0200-00006F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60" name="AutoShape 3" descr="image002">
          <a:extLst>
            <a:ext uri="{FF2B5EF4-FFF2-40B4-BE49-F238E27FC236}">
              <a16:creationId xmlns:a16="http://schemas.microsoft.com/office/drawing/2014/main" xmlns="" id="{00000000-0008-0000-0200-000070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61" name="AutoShape 4" descr="image002">
          <a:extLst>
            <a:ext uri="{FF2B5EF4-FFF2-40B4-BE49-F238E27FC236}">
              <a16:creationId xmlns:a16="http://schemas.microsoft.com/office/drawing/2014/main" xmlns="" id="{00000000-0008-0000-0200-000071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62" name="AutoShape 10" descr="image002">
          <a:extLst>
            <a:ext uri="{FF2B5EF4-FFF2-40B4-BE49-F238E27FC236}">
              <a16:creationId xmlns:a16="http://schemas.microsoft.com/office/drawing/2014/main" xmlns="" id="{00000000-0008-0000-0200-000072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169</xdr:row>
      <xdr:rowOff>0</xdr:rowOff>
    </xdr:from>
    <xdr:to>
      <xdr:col>1</xdr:col>
      <xdr:colOff>142875</xdr:colOff>
      <xdr:row>169</xdr:row>
      <xdr:rowOff>123825</xdr:rowOff>
    </xdr:to>
    <xdr:sp macro="" textlink="">
      <xdr:nvSpPr>
        <xdr:cNvPr id="987763" name="AutoShape 1" descr="image002">
          <a:extLst>
            <a:ext uri="{FF2B5EF4-FFF2-40B4-BE49-F238E27FC236}">
              <a16:creationId xmlns:a16="http://schemas.microsoft.com/office/drawing/2014/main" xmlns="" id="{00000000-0008-0000-0200-000073120F00}"/>
            </a:ext>
          </a:extLst>
        </xdr:cNvPr>
        <xdr:cNvSpPr>
          <a:spLocks noChangeAspect="1" noChangeArrowheads="1"/>
        </xdr:cNvSpPr>
      </xdr:nvSpPr>
      <xdr:spPr bwMode="auto">
        <a:xfrm>
          <a:off x="485775" y="254603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169</xdr:row>
      <xdr:rowOff>0</xdr:rowOff>
    </xdr:from>
    <xdr:to>
      <xdr:col>1</xdr:col>
      <xdr:colOff>142875</xdr:colOff>
      <xdr:row>169</xdr:row>
      <xdr:rowOff>123825</xdr:rowOff>
    </xdr:to>
    <xdr:sp macro="" textlink="">
      <xdr:nvSpPr>
        <xdr:cNvPr id="987764" name="AutoShape 2" descr="image002">
          <a:extLst>
            <a:ext uri="{FF2B5EF4-FFF2-40B4-BE49-F238E27FC236}">
              <a16:creationId xmlns:a16="http://schemas.microsoft.com/office/drawing/2014/main" xmlns="" id="{00000000-0008-0000-0200-000074120F00}"/>
            </a:ext>
          </a:extLst>
        </xdr:cNvPr>
        <xdr:cNvSpPr>
          <a:spLocks noChangeAspect="1" noChangeArrowheads="1"/>
        </xdr:cNvSpPr>
      </xdr:nvSpPr>
      <xdr:spPr bwMode="auto">
        <a:xfrm>
          <a:off x="485775" y="254603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169</xdr:row>
      <xdr:rowOff>0</xdr:rowOff>
    </xdr:from>
    <xdr:to>
      <xdr:col>1</xdr:col>
      <xdr:colOff>142875</xdr:colOff>
      <xdr:row>169</xdr:row>
      <xdr:rowOff>123825</xdr:rowOff>
    </xdr:to>
    <xdr:sp macro="" textlink="">
      <xdr:nvSpPr>
        <xdr:cNvPr id="987765" name="AutoShape 3" descr="image002">
          <a:extLst>
            <a:ext uri="{FF2B5EF4-FFF2-40B4-BE49-F238E27FC236}">
              <a16:creationId xmlns:a16="http://schemas.microsoft.com/office/drawing/2014/main" xmlns="" id="{00000000-0008-0000-0200-000075120F00}"/>
            </a:ext>
          </a:extLst>
        </xdr:cNvPr>
        <xdr:cNvSpPr>
          <a:spLocks noChangeAspect="1" noChangeArrowheads="1"/>
        </xdr:cNvSpPr>
      </xdr:nvSpPr>
      <xdr:spPr bwMode="auto">
        <a:xfrm>
          <a:off x="485775" y="254603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169</xdr:row>
      <xdr:rowOff>0</xdr:rowOff>
    </xdr:from>
    <xdr:to>
      <xdr:col>1</xdr:col>
      <xdr:colOff>142875</xdr:colOff>
      <xdr:row>169</xdr:row>
      <xdr:rowOff>123825</xdr:rowOff>
    </xdr:to>
    <xdr:sp macro="" textlink="">
      <xdr:nvSpPr>
        <xdr:cNvPr id="987766" name="AutoShape 4" descr="image002">
          <a:extLst>
            <a:ext uri="{FF2B5EF4-FFF2-40B4-BE49-F238E27FC236}">
              <a16:creationId xmlns:a16="http://schemas.microsoft.com/office/drawing/2014/main" xmlns="" id="{00000000-0008-0000-0200-000076120F00}"/>
            </a:ext>
          </a:extLst>
        </xdr:cNvPr>
        <xdr:cNvSpPr>
          <a:spLocks noChangeAspect="1" noChangeArrowheads="1"/>
        </xdr:cNvSpPr>
      </xdr:nvSpPr>
      <xdr:spPr bwMode="auto">
        <a:xfrm>
          <a:off x="485775" y="254603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169</xdr:row>
      <xdr:rowOff>0</xdr:rowOff>
    </xdr:from>
    <xdr:to>
      <xdr:col>1</xdr:col>
      <xdr:colOff>142875</xdr:colOff>
      <xdr:row>169</xdr:row>
      <xdr:rowOff>123825</xdr:rowOff>
    </xdr:to>
    <xdr:sp macro="" textlink="">
      <xdr:nvSpPr>
        <xdr:cNvPr id="987767" name="AutoShape 10" descr="image002">
          <a:extLst>
            <a:ext uri="{FF2B5EF4-FFF2-40B4-BE49-F238E27FC236}">
              <a16:creationId xmlns:a16="http://schemas.microsoft.com/office/drawing/2014/main" xmlns="" id="{00000000-0008-0000-0200-000077120F00}"/>
            </a:ext>
          </a:extLst>
        </xdr:cNvPr>
        <xdr:cNvSpPr>
          <a:spLocks noChangeAspect="1" noChangeArrowheads="1"/>
        </xdr:cNvSpPr>
      </xdr:nvSpPr>
      <xdr:spPr bwMode="auto">
        <a:xfrm>
          <a:off x="485775" y="254603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68" name="AutoShape 1" descr="image002">
          <a:extLst>
            <a:ext uri="{FF2B5EF4-FFF2-40B4-BE49-F238E27FC236}">
              <a16:creationId xmlns:a16="http://schemas.microsoft.com/office/drawing/2014/main" xmlns="" id="{00000000-0008-0000-0200-000078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69" name="AutoShape 2" descr="image002">
          <a:extLst>
            <a:ext uri="{FF2B5EF4-FFF2-40B4-BE49-F238E27FC236}">
              <a16:creationId xmlns:a16="http://schemas.microsoft.com/office/drawing/2014/main" xmlns="" id="{00000000-0008-0000-0200-000079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70" name="AutoShape 3" descr="image002">
          <a:extLst>
            <a:ext uri="{FF2B5EF4-FFF2-40B4-BE49-F238E27FC236}">
              <a16:creationId xmlns:a16="http://schemas.microsoft.com/office/drawing/2014/main" xmlns="" id="{00000000-0008-0000-0200-00007A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71" name="AutoShape 4" descr="image002">
          <a:extLst>
            <a:ext uri="{FF2B5EF4-FFF2-40B4-BE49-F238E27FC236}">
              <a16:creationId xmlns:a16="http://schemas.microsoft.com/office/drawing/2014/main" xmlns="" id="{00000000-0008-0000-0200-00007B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72" name="AutoShape 10" descr="image002">
          <a:extLst>
            <a:ext uri="{FF2B5EF4-FFF2-40B4-BE49-F238E27FC236}">
              <a16:creationId xmlns:a16="http://schemas.microsoft.com/office/drawing/2014/main" xmlns="" id="{00000000-0008-0000-0200-00007C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170</xdr:row>
      <xdr:rowOff>0</xdr:rowOff>
    </xdr:from>
    <xdr:to>
      <xdr:col>1</xdr:col>
      <xdr:colOff>142875</xdr:colOff>
      <xdr:row>170</xdr:row>
      <xdr:rowOff>123825</xdr:rowOff>
    </xdr:to>
    <xdr:sp macro="" textlink="">
      <xdr:nvSpPr>
        <xdr:cNvPr id="987773" name="AutoShape 1" descr="image002">
          <a:extLst>
            <a:ext uri="{FF2B5EF4-FFF2-40B4-BE49-F238E27FC236}">
              <a16:creationId xmlns:a16="http://schemas.microsoft.com/office/drawing/2014/main" xmlns="" id="{00000000-0008-0000-0200-00007D120F00}"/>
            </a:ext>
          </a:extLst>
        </xdr:cNvPr>
        <xdr:cNvSpPr>
          <a:spLocks noChangeAspect="1" noChangeArrowheads="1"/>
        </xdr:cNvSpPr>
      </xdr:nvSpPr>
      <xdr:spPr bwMode="auto">
        <a:xfrm>
          <a:off x="485775" y="25669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170</xdr:row>
      <xdr:rowOff>0</xdr:rowOff>
    </xdr:from>
    <xdr:to>
      <xdr:col>1</xdr:col>
      <xdr:colOff>142875</xdr:colOff>
      <xdr:row>170</xdr:row>
      <xdr:rowOff>123825</xdr:rowOff>
    </xdr:to>
    <xdr:sp macro="" textlink="">
      <xdr:nvSpPr>
        <xdr:cNvPr id="987774" name="AutoShape 2" descr="image002">
          <a:extLst>
            <a:ext uri="{FF2B5EF4-FFF2-40B4-BE49-F238E27FC236}">
              <a16:creationId xmlns:a16="http://schemas.microsoft.com/office/drawing/2014/main" xmlns="" id="{00000000-0008-0000-0200-00007E120F00}"/>
            </a:ext>
          </a:extLst>
        </xdr:cNvPr>
        <xdr:cNvSpPr>
          <a:spLocks noChangeAspect="1" noChangeArrowheads="1"/>
        </xdr:cNvSpPr>
      </xdr:nvSpPr>
      <xdr:spPr bwMode="auto">
        <a:xfrm>
          <a:off x="485775" y="25669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170</xdr:row>
      <xdr:rowOff>0</xdr:rowOff>
    </xdr:from>
    <xdr:to>
      <xdr:col>1</xdr:col>
      <xdr:colOff>142875</xdr:colOff>
      <xdr:row>170</xdr:row>
      <xdr:rowOff>123825</xdr:rowOff>
    </xdr:to>
    <xdr:sp macro="" textlink="">
      <xdr:nvSpPr>
        <xdr:cNvPr id="987775" name="AutoShape 3" descr="image002">
          <a:extLst>
            <a:ext uri="{FF2B5EF4-FFF2-40B4-BE49-F238E27FC236}">
              <a16:creationId xmlns:a16="http://schemas.microsoft.com/office/drawing/2014/main" xmlns="" id="{00000000-0008-0000-0200-00007F120F00}"/>
            </a:ext>
          </a:extLst>
        </xdr:cNvPr>
        <xdr:cNvSpPr>
          <a:spLocks noChangeAspect="1" noChangeArrowheads="1"/>
        </xdr:cNvSpPr>
      </xdr:nvSpPr>
      <xdr:spPr bwMode="auto">
        <a:xfrm>
          <a:off x="485775" y="25669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170</xdr:row>
      <xdr:rowOff>0</xdr:rowOff>
    </xdr:from>
    <xdr:to>
      <xdr:col>1</xdr:col>
      <xdr:colOff>142875</xdr:colOff>
      <xdr:row>170</xdr:row>
      <xdr:rowOff>123825</xdr:rowOff>
    </xdr:to>
    <xdr:sp macro="" textlink="">
      <xdr:nvSpPr>
        <xdr:cNvPr id="987776" name="AutoShape 4" descr="image002">
          <a:extLst>
            <a:ext uri="{FF2B5EF4-FFF2-40B4-BE49-F238E27FC236}">
              <a16:creationId xmlns:a16="http://schemas.microsoft.com/office/drawing/2014/main" xmlns="" id="{00000000-0008-0000-0200-000080120F00}"/>
            </a:ext>
          </a:extLst>
        </xdr:cNvPr>
        <xdr:cNvSpPr>
          <a:spLocks noChangeAspect="1" noChangeArrowheads="1"/>
        </xdr:cNvSpPr>
      </xdr:nvSpPr>
      <xdr:spPr bwMode="auto">
        <a:xfrm>
          <a:off x="485775" y="25669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170</xdr:row>
      <xdr:rowOff>0</xdr:rowOff>
    </xdr:from>
    <xdr:to>
      <xdr:col>1</xdr:col>
      <xdr:colOff>142875</xdr:colOff>
      <xdr:row>170</xdr:row>
      <xdr:rowOff>123825</xdr:rowOff>
    </xdr:to>
    <xdr:sp macro="" textlink="">
      <xdr:nvSpPr>
        <xdr:cNvPr id="987777" name="AutoShape 10" descr="image002">
          <a:extLst>
            <a:ext uri="{FF2B5EF4-FFF2-40B4-BE49-F238E27FC236}">
              <a16:creationId xmlns:a16="http://schemas.microsoft.com/office/drawing/2014/main" xmlns="" id="{00000000-0008-0000-0200-000081120F00}"/>
            </a:ext>
          </a:extLst>
        </xdr:cNvPr>
        <xdr:cNvSpPr>
          <a:spLocks noChangeAspect="1" noChangeArrowheads="1"/>
        </xdr:cNvSpPr>
      </xdr:nvSpPr>
      <xdr:spPr bwMode="auto">
        <a:xfrm>
          <a:off x="485775" y="25669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78" name="AutoShape 1" descr="image002">
          <a:extLst>
            <a:ext uri="{FF2B5EF4-FFF2-40B4-BE49-F238E27FC236}">
              <a16:creationId xmlns:a16="http://schemas.microsoft.com/office/drawing/2014/main" xmlns="" id="{00000000-0008-0000-0200-000082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79" name="AutoShape 2" descr="image002">
          <a:extLst>
            <a:ext uri="{FF2B5EF4-FFF2-40B4-BE49-F238E27FC236}">
              <a16:creationId xmlns:a16="http://schemas.microsoft.com/office/drawing/2014/main" xmlns="" id="{00000000-0008-0000-0200-000083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80" name="AutoShape 3" descr="image002">
          <a:extLst>
            <a:ext uri="{FF2B5EF4-FFF2-40B4-BE49-F238E27FC236}">
              <a16:creationId xmlns:a16="http://schemas.microsoft.com/office/drawing/2014/main" xmlns="" id="{00000000-0008-0000-0200-000084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81" name="AutoShape 4" descr="image002">
          <a:extLst>
            <a:ext uri="{FF2B5EF4-FFF2-40B4-BE49-F238E27FC236}">
              <a16:creationId xmlns:a16="http://schemas.microsoft.com/office/drawing/2014/main" xmlns="" id="{00000000-0008-0000-0200-000085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82" name="AutoShape 10" descr="image002">
          <a:extLst>
            <a:ext uri="{FF2B5EF4-FFF2-40B4-BE49-F238E27FC236}">
              <a16:creationId xmlns:a16="http://schemas.microsoft.com/office/drawing/2014/main" xmlns="" id="{00000000-0008-0000-0200-000086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169</xdr:row>
      <xdr:rowOff>0</xdr:rowOff>
    </xdr:from>
    <xdr:to>
      <xdr:col>1</xdr:col>
      <xdr:colOff>142875</xdr:colOff>
      <xdr:row>169</xdr:row>
      <xdr:rowOff>123825</xdr:rowOff>
    </xdr:to>
    <xdr:sp macro="" textlink="">
      <xdr:nvSpPr>
        <xdr:cNvPr id="987783" name="AutoShape 1" descr="image002">
          <a:extLst>
            <a:ext uri="{FF2B5EF4-FFF2-40B4-BE49-F238E27FC236}">
              <a16:creationId xmlns:a16="http://schemas.microsoft.com/office/drawing/2014/main" xmlns="" id="{00000000-0008-0000-0200-000087120F00}"/>
            </a:ext>
          </a:extLst>
        </xdr:cNvPr>
        <xdr:cNvSpPr>
          <a:spLocks noChangeAspect="1" noChangeArrowheads="1"/>
        </xdr:cNvSpPr>
      </xdr:nvSpPr>
      <xdr:spPr bwMode="auto">
        <a:xfrm>
          <a:off x="485775" y="254603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169</xdr:row>
      <xdr:rowOff>0</xdr:rowOff>
    </xdr:from>
    <xdr:to>
      <xdr:col>1</xdr:col>
      <xdr:colOff>142875</xdr:colOff>
      <xdr:row>169</xdr:row>
      <xdr:rowOff>123825</xdr:rowOff>
    </xdr:to>
    <xdr:sp macro="" textlink="">
      <xdr:nvSpPr>
        <xdr:cNvPr id="987784" name="AutoShape 2" descr="image002">
          <a:extLst>
            <a:ext uri="{FF2B5EF4-FFF2-40B4-BE49-F238E27FC236}">
              <a16:creationId xmlns:a16="http://schemas.microsoft.com/office/drawing/2014/main" xmlns="" id="{00000000-0008-0000-0200-000088120F00}"/>
            </a:ext>
          </a:extLst>
        </xdr:cNvPr>
        <xdr:cNvSpPr>
          <a:spLocks noChangeAspect="1" noChangeArrowheads="1"/>
        </xdr:cNvSpPr>
      </xdr:nvSpPr>
      <xdr:spPr bwMode="auto">
        <a:xfrm>
          <a:off x="485775" y="254603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169</xdr:row>
      <xdr:rowOff>0</xdr:rowOff>
    </xdr:from>
    <xdr:to>
      <xdr:col>1</xdr:col>
      <xdr:colOff>142875</xdr:colOff>
      <xdr:row>169</xdr:row>
      <xdr:rowOff>123825</xdr:rowOff>
    </xdr:to>
    <xdr:sp macro="" textlink="">
      <xdr:nvSpPr>
        <xdr:cNvPr id="987785" name="AutoShape 3" descr="image002">
          <a:extLst>
            <a:ext uri="{FF2B5EF4-FFF2-40B4-BE49-F238E27FC236}">
              <a16:creationId xmlns:a16="http://schemas.microsoft.com/office/drawing/2014/main" xmlns="" id="{00000000-0008-0000-0200-000089120F00}"/>
            </a:ext>
          </a:extLst>
        </xdr:cNvPr>
        <xdr:cNvSpPr>
          <a:spLocks noChangeAspect="1" noChangeArrowheads="1"/>
        </xdr:cNvSpPr>
      </xdr:nvSpPr>
      <xdr:spPr bwMode="auto">
        <a:xfrm>
          <a:off x="485775" y="254603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169</xdr:row>
      <xdr:rowOff>0</xdr:rowOff>
    </xdr:from>
    <xdr:to>
      <xdr:col>1</xdr:col>
      <xdr:colOff>142875</xdr:colOff>
      <xdr:row>169</xdr:row>
      <xdr:rowOff>123825</xdr:rowOff>
    </xdr:to>
    <xdr:sp macro="" textlink="">
      <xdr:nvSpPr>
        <xdr:cNvPr id="987786" name="AutoShape 4" descr="image002">
          <a:extLst>
            <a:ext uri="{FF2B5EF4-FFF2-40B4-BE49-F238E27FC236}">
              <a16:creationId xmlns:a16="http://schemas.microsoft.com/office/drawing/2014/main" xmlns="" id="{00000000-0008-0000-0200-00008A120F00}"/>
            </a:ext>
          </a:extLst>
        </xdr:cNvPr>
        <xdr:cNvSpPr>
          <a:spLocks noChangeAspect="1" noChangeArrowheads="1"/>
        </xdr:cNvSpPr>
      </xdr:nvSpPr>
      <xdr:spPr bwMode="auto">
        <a:xfrm>
          <a:off x="485775" y="254603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169</xdr:row>
      <xdr:rowOff>0</xdr:rowOff>
    </xdr:from>
    <xdr:to>
      <xdr:col>1</xdr:col>
      <xdr:colOff>142875</xdr:colOff>
      <xdr:row>169</xdr:row>
      <xdr:rowOff>123825</xdr:rowOff>
    </xdr:to>
    <xdr:sp macro="" textlink="">
      <xdr:nvSpPr>
        <xdr:cNvPr id="987787" name="AutoShape 10" descr="image002">
          <a:extLst>
            <a:ext uri="{FF2B5EF4-FFF2-40B4-BE49-F238E27FC236}">
              <a16:creationId xmlns:a16="http://schemas.microsoft.com/office/drawing/2014/main" xmlns="" id="{00000000-0008-0000-0200-00008B120F00}"/>
            </a:ext>
          </a:extLst>
        </xdr:cNvPr>
        <xdr:cNvSpPr>
          <a:spLocks noChangeAspect="1" noChangeArrowheads="1"/>
        </xdr:cNvSpPr>
      </xdr:nvSpPr>
      <xdr:spPr bwMode="auto">
        <a:xfrm>
          <a:off x="485775" y="254603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170</xdr:row>
      <xdr:rowOff>0</xdr:rowOff>
    </xdr:from>
    <xdr:to>
      <xdr:col>1</xdr:col>
      <xdr:colOff>142875</xdr:colOff>
      <xdr:row>170</xdr:row>
      <xdr:rowOff>123825</xdr:rowOff>
    </xdr:to>
    <xdr:sp macro="" textlink="">
      <xdr:nvSpPr>
        <xdr:cNvPr id="987788" name="AutoShape 1" descr="image002">
          <a:extLst>
            <a:ext uri="{FF2B5EF4-FFF2-40B4-BE49-F238E27FC236}">
              <a16:creationId xmlns:a16="http://schemas.microsoft.com/office/drawing/2014/main" xmlns="" id="{00000000-0008-0000-0200-00008C120F00}"/>
            </a:ext>
          </a:extLst>
        </xdr:cNvPr>
        <xdr:cNvSpPr>
          <a:spLocks noChangeAspect="1" noChangeArrowheads="1"/>
        </xdr:cNvSpPr>
      </xdr:nvSpPr>
      <xdr:spPr bwMode="auto">
        <a:xfrm>
          <a:off x="485775" y="25669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170</xdr:row>
      <xdr:rowOff>0</xdr:rowOff>
    </xdr:from>
    <xdr:to>
      <xdr:col>1</xdr:col>
      <xdr:colOff>142875</xdr:colOff>
      <xdr:row>170</xdr:row>
      <xdr:rowOff>123825</xdr:rowOff>
    </xdr:to>
    <xdr:sp macro="" textlink="">
      <xdr:nvSpPr>
        <xdr:cNvPr id="987789" name="AutoShape 2" descr="image002">
          <a:extLst>
            <a:ext uri="{FF2B5EF4-FFF2-40B4-BE49-F238E27FC236}">
              <a16:creationId xmlns:a16="http://schemas.microsoft.com/office/drawing/2014/main" xmlns="" id="{00000000-0008-0000-0200-00008D120F00}"/>
            </a:ext>
          </a:extLst>
        </xdr:cNvPr>
        <xdr:cNvSpPr>
          <a:spLocks noChangeAspect="1" noChangeArrowheads="1"/>
        </xdr:cNvSpPr>
      </xdr:nvSpPr>
      <xdr:spPr bwMode="auto">
        <a:xfrm>
          <a:off x="485775" y="25669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170</xdr:row>
      <xdr:rowOff>0</xdr:rowOff>
    </xdr:from>
    <xdr:to>
      <xdr:col>1</xdr:col>
      <xdr:colOff>142875</xdr:colOff>
      <xdr:row>170</xdr:row>
      <xdr:rowOff>123825</xdr:rowOff>
    </xdr:to>
    <xdr:sp macro="" textlink="">
      <xdr:nvSpPr>
        <xdr:cNvPr id="987790" name="AutoShape 3" descr="image002">
          <a:extLst>
            <a:ext uri="{FF2B5EF4-FFF2-40B4-BE49-F238E27FC236}">
              <a16:creationId xmlns:a16="http://schemas.microsoft.com/office/drawing/2014/main" xmlns="" id="{00000000-0008-0000-0200-00008E120F00}"/>
            </a:ext>
          </a:extLst>
        </xdr:cNvPr>
        <xdr:cNvSpPr>
          <a:spLocks noChangeAspect="1" noChangeArrowheads="1"/>
        </xdr:cNvSpPr>
      </xdr:nvSpPr>
      <xdr:spPr bwMode="auto">
        <a:xfrm>
          <a:off x="485775" y="25669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170</xdr:row>
      <xdr:rowOff>0</xdr:rowOff>
    </xdr:from>
    <xdr:to>
      <xdr:col>1</xdr:col>
      <xdr:colOff>142875</xdr:colOff>
      <xdr:row>170</xdr:row>
      <xdr:rowOff>123825</xdr:rowOff>
    </xdr:to>
    <xdr:sp macro="" textlink="">
      <xdr:nvSpPr>
        <xdr:cNvPr id="987791" name="AutoShape 4" descr="image002">
          <a:extLst>
            <a:ext uri="{FF2B5EF4-FFF2-40B4-BE49-F238E27FC236}">
              <a16:creationId xmlns:a16="http://schemas.microsoft.com/office/drawing/2014/main" xmlns="" id="{00000000-0008-0000-0200-00008F120F00}"/>
            </a:ext>
          </a:extLst>
        </xdr:cNvPr>
        <xdr:cNvSpPr>
          <a:spLocks noChangeAspect="1" noChangeArrowheads="1"/>
        </xdr:cNvSpPr>
      </xdr:nvSpPr>
      <xdr:spPr bwMode="auto">
        <a:xfrm>
          <a:off x="485775" y="25669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170</xdr:row>
      <xdr:rowOff>0</xdr:rowOff>
    </xdr:from>
    <xdr:to>
      <xdr:col>1</xdr:col>
      <xdr:colOff>142875</xdr:colOff>
      <xdr:row>170</xdr:row>
      <xdr:rowOff>123825</xdr:rowOff>
    </xdr:to>
    <xdr:sp macro="" textlink="">
      <xdr:nvSpPr>
        <xdr:cNvPr id="987792" name="AutoShape 10" descr="image002">
          <a:extLst>
            <a:ext uri="{FF2B5EF4-FFF2-40B4-BE49-F238E27FC236}">
              <a16:creationId xmlns:a16="http://schemas.microsoft.com/office/drawing/2014/main" xmlns="" id="{00000000-0008-0000-0200-000090120F00}"/>
            </a:ext>
          </a:extLst>
        </xdr:cNvPr>
        <xdr:cNvSpPr>
          <a:spLocks noChangeAspect="1" noChangeArrowheads="1"/>
        </xdr:cNvSpPr>
      </xdr:nvSpPr>
      <xdr:spPr bwMode="auto">
        <a:xfrm>
          <a:off x="485775" y="25669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793" name="AutoShape 1" descr="image002">
          <a:extLst>
            <a:ext uri="{FF2B5EF4-FFF2-40B4-BE49-F238E27FC236}">
              <a16:creationId xmlns:a16="http://schemas.microsoft.com/office/drawing/2014/main" xmlns="" id="{00000000-0008-0000-0200-00009112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794" name="AutoShape 2" descr="image002">
          <a:extLst>
            <a:ext uri="{FF2B5EF4-FFF2-40B4-BE49-F238E27FC236}">
              <a16:creationId xmlns:a16="http://schemas.microsoft.com/office/drawing/2014/main" xmlns="" id="{00000000-0008-0000-0200-00009212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795" name="AutoShape 3" descr="image002">
          <a:extLst>
            <a:ext uri="{FF2B5EF4-FFF2-40B4-BE49-F238E27FC236}">
              <a16:creationId xmlns:a16="http://schemas.microsoft.com/office/drawing/2014/main" xmlns="" id="{00000000-0008-0000-0200-00009312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796" name="AutoShape 4" descr="image002">
          <a:extLst>
            <a:ext uri="{FF2B5EF4-FFF2-40B4-BE49-F238E27FC236}">
              <a16:creationId xmlns:a16="http://schemas.microsoft.com/office/drawing/2014/main" xmlns="" id="{00000000-0008-0000-0200-00009412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797" name="AutoShape 10" descr="image002">
          <a:extLst>
            <a:ext uri="{FF2B5EF4-FFF2-40B4-BE49-F238E27FC236}">
              <a16:creationId xmlns:a16="http://schemas.microsoft.com/office/drawing/2014/main" xmlns="" id="{00000000-0008-0000-0200-00009512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798" name="AutoShape 1" descr="image002">
          <a:extLst>
            <a:ext uri="{FF2B5EF4-FFF2-40B4-BE49-F238E27FC236}">
              <a16:creationId xmlns:a16="http://schemas.microsoft.com/office/drawing/2014/main" xmlns="" id="{00000000-0008-0000-0200-00009612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799" name="AutoShape 2" descr="image002">
          <a:extLst>
            <a:ext uri="{FF2B5EF4-FFF2-40B4-BE49-F238E27FC236}">
              <a16:creationId xmlns:a16="http://schemas.microsoft.com/office/drawing/2014/main" xmlns="" id="{00000000-0008-0000-0200-00009712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800" name="AutoShape 3" descr="image002">
          <a:extLst>
            <a:ext uri="{FF2B5EF4-FFF2-40B4-BE49-F238E27FC236}">
              <a16:creationId xmlns:a16="http://schemas.microsoft.com/office/drawing/2014/main" xmlns="" id="{00000000-0008-0000-0200-00009812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801" name="AutoShape 4" descr="image002">
          <a:extLst>
            <a:ext uri="{FF2B5EF4-FFF2-40B4-BE49-F238E27FC236}">
              <a16:creationId xmlns:a16="http://schemas.microsoft.com/office/drawing/2014/main" xmlns="" id="{00000000-0008-0000-0200-00009912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802" name="AutoShape 10" descr="image002">
          <a:extLst>
            <a:ext uri="{FF2B5EF4-FFF2-40B4-BE49-F238E27FC236}">
              <a16:creationId xmlns:a16="http://schemas.microsoft.com/office/drawing/2014/main" xmlns="" id="{00000000-0008-0000-0200-00009A12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803" name="AutoShape 1" descr="image002">
          <a:extLst>
            <a:ext uri="{FF2B5EF4-FFF2-40B4-BE49-F238E27FC236}">
              <a16:creationId xmlns:a16="http://schemas.microsoft.com/office/drawing/2014/main" xmlns="" id="{00000000-0008-0000-0200-00009B12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804" name="AutoShape 2" descr="image002">
          <a:extLst>
            <a:ext uri="{FF2B5EF4-FFF2-40B4-BE49-F238E27FC236}">
              <a16:creationId xmlns:a16="http://schemas.microsoft.com/office/drawing/2014/main" xmlns="" id="{00000000-0008-0000-0200-00009C12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805" name="AutoShape 3" descr="image002">
          <a:extLst>
            <a:ext uri="{FF2B5EF4-FFF2-40B4-BE49-F238E27FC236}">
              <a16:creationId xmlns:a16="http://schemas.microsoft.com/office/drawing/2014/main" xmlns="" id="{00000000-0008-0000-0200-00009D12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806" name="AutoShape 4" descr="image002">
          <a:extLst>
            <a:ext uri="{FF2B5EF4-FFF2-40B4-BE49-F238E27FC236}">
              <a16:creationId xmlns:a16="http://schemas.microsoft.com/office/drawing/2014/main" xmlns="" id="{00000000-0008-0000-0200-00009E12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807" name="AutoShape 10" descr="image002">
          <a:extLst>
            <a:ext uri="{FF2B5EF4-FFF2-40B4-BE49-F238E27FC236}">
              <a16:creationId xmlns:a16="http://schemas.microsoft.com/office/drawing/2014/main" xmlns="" id="{00000000-0008-0000-0200-00009F12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808" name="AutoShape 1" descr="image002">
          <a:extLst>
            <a:ext uri="{FF2B5EF4-FFF2-40B4-BE49-F238E27FC236}">
              <a16:creationId xmlns:a16="http://schemas.microsoft.com/office/drawing/2014/main" xmlns="" id="{00000000-0008-0000-0200-0000A012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809" name="AutoShape 2" descr="image002">
          <a:extLst>
            <a:ext uri="{FF2B5EF4-FFF2-40B4-BE49-F238E27FC236}">
              <a16:creationId xmlns:a16="http://schemas.microsoft.com/office/drawing/2014/main" xmlns="" id="{00000000-0008-0000-0200-0000A112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810" name="AutoShape 3" descr="image002">
          <a:extLst>
            <a:ext uri="{FF2B5EF4-FFF2-40B4-BE49-F238E27FC236}">
              <a16:creationId xmlns:a16="http://schemas.microsoft.com/office/drawing/2014/main" xmlns="" id="{00000000-0008-0000-0200-0000A212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811" name="AutoShape 4" descr="image002">
          <a:extLst>
            <a:ext uri="{FF2B5EF4-FFF2-40B4-BE49-F238E27FC236}">
              <a16:creationId xmlns:a16="http://schemas.microsoft.com/office/drawing/2014/main" xmlns="" id="{00000000-0008-0000-0200-0000A312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812" name="AutoShape 10" descr="image002">
          <a:extLst>
            <a:ext uri="{FF2B5EF4-FFF2-40B4-BE49-F238E27FC236}">
              <a16:creationId xmlns:a16="http://schemas.microsoft.com/office/drawing/2014/main" xmlns="" id="{00000000-0008-0000-0200-0000A412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13" name="AutoShape 1" descr="image002">
          <a:extLst>
            <a:ext uri="{FF2B5EF4-FFF2-40B4-BE49-F238E27FC236}">
              <a16:creationId xmlns:a16="http://schemas.microsoft.com/office/drawing/2014/main" xmlns="" id="{00000000-0008-0000-0200-0000A5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14" name="AutoShape 2" descr="image002">
          <a:extLst>
            <a:ext uri="{FF2B5EF4-FFF2-40B4-BE49-F238E27FC236}">
              <a16:creationId xmlns:a16="http://schemas.microsoft.com/office/drawing/2014/main" xmlns="" id="{00000000-0008-0000-0200-0000A6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15" name="AutoShape 3" descr="image002">
          <a:extLst>
            <a:ext uri="{FF2B5EF4-FFF2-40B4-BE49-F238E27FC236}">
              <a16:creationId xmlns:a16="http://schemas.microsoft.com/office/drawing/2014/main" xmlns="" id="{00000000-0008-0000-0200-0000A7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16" name="AutoShape 4" descr="image002">
          <a:extLst>
            <a:ext uri="{FF2B5EF4-FFF2-40B4-BE49-F238E27FC236}">
              <a16:creationId xmlns:a16="http://schemas.microsoft.com/office/drawing/2014/main" xmlns="" id="{00000000-0008-0000-0200-0000A8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17" name="AutoShape 10" descr="image002">
          <a:extLst>
            <a:ext uri="{FF2B5EF4-FFF2-40B4-BE49-F238E27FC236}">
              <a16:creationId xmlns:a16="http://schemas.microsoft.com/office/drawing/2014/main" xmlns="" id="{00000000-0008-0000-0200-0000A9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18" name="AutoShape 1" descr="image002">
          <a:extLst>
            <a:ext uri="{FF2B5EF4-FFF2-40B4-BE49-F238E27FC236}">
              <a16:creationId xmlns:a16="http://schemas.microsoft.com/office/drawing/2014/main" xmlns="" id="{00000000-0008-0000-0200-0000AA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19" name="AutoShape 2" descr="image002">
          <a:extLst>
            <a:ext uri="{FF2B5EF4-FFF2-40B4-BE49-F238E27FC236}">
              <a16:creationId xmlns:a16="http://schemas.microsoft.com/office/drawing/2014/main" xmlns="" id="{00000000-0008-0000-0200-0000AB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20" name="AutoShape 3" descr="image002">
          <a:extLst>
            <a:ext uri="{FF2B5EF4-FFF2-40B4-BE49-F238E27FC236}">
              <a16:creationId xmlns:a16="http://schemas.microsoft.com/office/drawing/2014/main" xmlns="" id="{00000000-0008-0000-0200-0000AC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21" name="AutoShape 4" descr="image002">
          <a:extLst>
            <a:ext uri="{FF2B5EF4-FFF2-40B4-BE49-F238E27FC236}">
              <a16:creationId xmlns:a16="http://schemas.microsoft.com/office/drawing/2014/main" xmlns="" id="{00000000-0008-0000-0200-0000AD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22" name="AutoShape 10" descr="image002">
          <a:extLst>
            <a:ext uri="{FF2B5EF4-FFF2-40B4-BE49-F238E27FC236}">
              <a16:creationId xmlns:a16="http://schemas.microsoft.com/office/drawing/2014/main" xmlns="" id="{00000000-0008-0000-0200-0000AE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23" name="AutoShape 1" descr="image002">
          <a:extLst>
            <a:ext uri="{FF2B5EF4-FFF2-40B4-BE49-F238E27FC236}">
              <a16:creationId xmlns:a16="http://schemas.microsoft.com/office/drawing/2014/main" xmlns="" id="{00000000-0008-0000-0200-0000AF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24" name="AutoShape 2" descr="image002">
          <a:extLst>
            <a:ext uri="{FF2B5EF4-FFF2-40B4-BE49-F238E27FC236}">
              <a16:creationId xmlns:a16="http://schemas.microsoft.com/office/drawing/2014/main" xmlns="" id="{00000000-0008-0000-0200-0000B0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25" name="AutoShape 3" descr="image002">
          <a:extLst>
            <a:ext uri="{FF2B5EF4-FFF2-40B4-BE49-F238E27FC236}">
              <a16:creationId xmlns:a16="http://schemas.microsoft.com/office/drawing/2014/main" xmlns="" id="{00000000-0008-0000-0200-0000B1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26" name="AutoShape 4" descr="image002">
          <a:extLst>
            <a:ext uri="{FF2B5EF4-FFF2-40B4-BE49-F238E27FC236}">
              <a16:creationId xmlns:a16="http://schemas.microsoft.com/office/drawing/2014/main" xmlns="" id="{00000000-0008-0000-0200-0000B2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27" name="AutoShape 10" descr="image002">
          <a:extLst>
            <a:ext uri="{FF2B5EF4-FFF2-40B4-BE49-F238E27FC236}">
              <a16:creationId xmlns:a16="http://schemas.microsoft.com/office/drawing/2014/main" xmlns="" id="{00000000-0008-0000-0200-0000B3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28" name="AutoShape 1" descr="image002">
          <a:extLst>
            <a:ext uri="{FF2B5EF4-FFF2-40B4-BE49-F238E27FC236}">
              <a16:creationId xmlns:a16="http://schemas.microsoft.com/office/drawing/2014/main" xmlns="" id="{00000000-0008-0000-0200-0000B4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29" name="AutoShape 2" descr="image002">
          <a:extLst>
            <a:ext uri="{FF2B5EF4-FFF2-40B4-BE49-F238E27FC236}">
              <a16:creationId xmlns:a16="http://schemas.microsoft.com/office/drawing/2014/main" xmlns="" id="{00000000-0008-0000-0200-0000B5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30" name="AutoShape 3" descr="image002">
          <a:extLst>
            <a:ext uri="{FF2B5EF4-FFF2-40B4-BE49-F238E27FC236}">
              <a16:creationId xmlns:a16="http://schemas.microsoft.com/office/drawing/2014/main" xmlns="" id="{00000000-0008-0000-0200-0000B6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31" name="AutoShape 4" descr="image002">
          <a:extLst>
            <a:ext uri="{FF2B5EF4-FFF2-40B4-BE49-F238E27FC236}">
              <a16:creationId xmlns:a16="http://schemas.microsoft.com/office/drawing/2014/main" xmlns="" id="{00000000-0008-0000-0200-0000B7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32" name="AutoShape 10" descr="image002">
          <a:extLst>
            <a:ext uri="{FF2B5EF4-FFF2-40B4-BE49-F238E27FC236}">
              <a16:creationId xmlns:a16="http://schemas.microsoft.com/office/drawing/2014/main" xmlns="" id="{00000000-0008-0000-0200-0000B8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33" name="AutoShape 1" descr="image002">
          <a:extLst>
            <a:ext uri="{FF2B5EF4-FFF2-40B4-BE49-F238E27FC236}">
              <a16:creationId xmlns:a16="http://schemas.microsoft.com/office/drawing/2014/main" xmlns="" id="{00000000-0008-0000-0200-0000B9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34" name="AutoShape 2" descr="image002">
          <a:extLst>
            <a:ext uri="{FF2B5EF4-FFF2-40B4-BE49-F238E27FC236}">
              <a16:creationId xmlns:a16="http://schemas.microsoft.com/office/drawing/2014/main" xmlns="" id="{00000000-0008-0000-0200-0000BA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35" name="AutoShape 3" descr="image002">
          <a:extLst>
            <a:ext uri="{FF2B5EF4-FFF2-40B4-BE49-F238E27FC236}">
              <a16:creationId xmlns:a16="http://schemas.microsoft.com/office/drawing/2014/main" xmlns="" id="{00000000-0008-0000-0200-0000BB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36" name="AutoShape 4" descr="image002">
          <a:extLst>
            <a:ext uri="{FF2B5EF4-FFF2-40B4-BE49-F238E27FC236}">
              <a16:creationId xmlns:a16="http://schemas.microsoft.com/office/drawing/2014/main" xmlns="" id="{00000000-0008-0000-0200-0000BC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37" name="AutoShape 10" descr="image002">
          <a:extLst>
            <a:ext uri="{FF2B5EF4-FFF2-40B4-BE49-F238E27FC236}">
              <a16:creationId xmlns:a16="http://schemas.microsoft.com/office/drawing/2014/main" xmlns="" id="{00000000-0008-0000-0200-0000BD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38" name="AutoShape 1" descr="image002">
          <a:extLst>
            <a:ext uri="{FF2B5EF4-FFF2-40B4-BE49-F238E27FC236}">
              <a16:creationId xmlns:a16="http://schemas.microsoft.com/office/drawing/2014/main" xmlns="" id="{00000000-0008-0000-0200-0000BE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39" name="AutoShape 2" descr="image002">
          <a:extLst>
            <a:ext uri="{FF2B5EF4-FFF2-40B4-BE49-F238E27FC236}">
              <a16:creationId xmlns:a16="http://schemas.microsoft.com/office/drawing/2014/main" xmlns="" id="{00000000-0008-0000-0200-0000BF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40" name="AutoShape 3" descr="image002">
          <a:extLst>
            <a:ext uri="{FF2B5EF4-FFF2-40B4-BE49-F238E27FC236}">
              <a16:creationId xmlns:a16="http://schemas.microsoft.com/office/drawing/2014/main" xmlns="" id="{00000000-0008-0000-0200-0000C0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41" name="AutoShape 4" descr="image002">
          <a:extLst>
            <a:ext uri="{FF2B5EF4-FFF2-40B4-BE49-F238E27FC236}">
              <a16:creationId xmlns:a16="http://schemas.microsoft.com/office/drawing/2014/main" xmlns="" id="{00000000-0008-0000-0200-0000C1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42" name="AutoShape 10" descr="image002">
          <a:extLst>
            <a:ext uri="{FF2B5EF4-FFF2-40B4-BE49-F238E27FC236}">
              <a16:creationId xmlns:a16="http://schemas.microsoft.com/office/drawing/2014/main" xmlns="" id="{00000000-0008-0000-0200-0000C2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43" name="AutoShape 1" descr="image002">
          <a:extLst>
            <a:ext uri="{FF2B5EF4-FFF2-40B4-BE49-F238E27FC236}">
              <a16:creationId xmlns:a16="http://schemas.microsoft.com/office/drawing/2014/main" xmlns="" id="{00000000-0008-0000-0200-0000C3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44" name="AutoShape 2" descr="image002">
          <a:extLst>
            <a:ext uri="{FF2B5EF4-FFF2-40B4-BE49-F238E27FC236}">
              <a16:creationId xmlns:a16="http://schemas.microsoft.com/office/drawing/2014/main" xmlns="" id="{00000000-0008-0000-0200-0000C4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45" name="AutoShape 3" descr="image002">
          <a:extLst>
            <a:ext uri="{FF2B5EF4-FFF2-40B4-BE49-F238E27FC236}">
              <a16:creationId xmlns:a16="http://schemas.microsoft.com/office/drawing/2014/main" xmlns="" id="{00000000-0008-0000-0200-0000C5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46" name="AutoShape 4" descr="image002">
          <a:extLst>
            <a:ext uri="{FF2B5EF4-FFF2-40B4-BE49-F238E27FC236}">
              <a16:creationId xmlns:a16="http://schemas.microsoft.com/office/drawing/2014/main" xmlns="" id="{00000000-0008-0000-0200-0000C6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47" name="AutoShape 10" descr="image002">
          <a:extLst>
            <a:ext uri="{FF2B5EF4-FFF2-40B4-BE49-F238E27FC236}">
              <a16:creationId xmlns:a16="http://schemas.microsoft.com/office/drawing/2014/main" xmlns="" id="{00000000-0008-0000-0200-0000C7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48" name="AutoShape 1" descr="image002">
          <a:extLst>
            <a:ext uri="{FF2B5EF4-FFF2-40B4-BE49-F238E27FC236}">
              <a16:creationId xmlns:a16="http://schemas.microsoft.com/office/drawing/2014/main" xmlns="" id="{00000000-0008-0000-0200-0000C8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49" name="AutoShape 2" descr="image002">
          <a:extLst>
            <a:ext uri="{FF2B5EF4-FFF2-40B4-BE49-F238E27FC236}">
              <a16:creationId xmlns:a16="http://schemas.microsoft.com/office/drawing/2014/main" xmlns="" id="{00000000-0008-0000-0200-0000C9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50" name="AutoShape 3" descr="image002">
          <a:extLst>
            <a:ext uri="{FF2B5EF4-FFF2-40B4-BE49-F238E27FC236}">
              <a16:creationId xmlns:a16="http://schemas.microsoft.com/office/drawing/2014/main" xmlns="" id="{00000000-0008-0000-0200-0000CA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51" name="AutoShape 4" descr="image002">
          <a:extLst>
            <a:ext uri="{FF2B5EF4-FFF2-40B4-BE49-F238E27FC236}">
              <a16:creationId xmlns:a16="http://schemas.microsoft.com/office/drawing/2014/main" xmlns="" id="{00000000-0008-0000-0200-0000CB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52" name="AutoShape 10" descr="image002">
          <a:extLst>
            <a:ext uri="{FF2B5EF4-FFF2-40B4-BE49-F238E27FC236}">
              <a16:creationId xmlns:a16="http://schemas.microsoft.com/office/drawing/2014/main" xmlns="" id="{00000000-0008-0000-0200-0000CC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53" name="AutoShape 1" descr="image002">
          <a:extLst>
            <a:ext uri="{FF2B5EF4-FFF2-40B4-BE49-F238E27FC236}">
              <a16:creationId xmlns:a16="http://schemas.microsoft.com/office/drawing/2014/main" xmlns="" id="{00000000-0008-0000-0200-0000CD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54" name="AutoShape 2" descr="image002">
          <a:extLst>
            <a:ext uri="{FF2B5EF4-FFF2-40B4-BE49-F238E27FC236}">
              <a16:creationId xmlns:a16="http://schemas.microsoft.com/office/drawing/2014/main" xmlns="" id="{00000000-0008-0000-0200-0000CE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55" name="AutoShape 3" descr="image002">
          <a:extLst>
            <a:ext uri="{FF2B5EF4-FFF2-40B4-BE49-F238E27FC236}">
              <a16:creationId xmlns:a16="http://schemas.microsoft.com/office/drawing/2014/main" xmlns="" id="{00000000-0008-0000-0200-0000CF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56" name="AutoShape 4" descr="image002">
          <a:extLst>
            <a:ext uri="{FF2B5EF4-FFF2-40B4-BE49-F238E27FC236}">
              <a16:creationId xmlns:a16="http://schemas.microsoft.com/office/drawing/2014/main" xmlns="" id="{00000000-0008-0000-0200-0000D0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57" name="AutoShape 10" descr="image002">
          <a:extLst>
            <a:ext uri="{FF2B5EF4-FFF2-40B4-BE49-F238E27FC236}">
              <a16:creationId xmlns:a16="http://schemas.microsoft.com/office/drawing/2014/main" xmlns="" id="{00000000-0008-0000-0200-0000D1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58" name="AutoShape 1" descr="image002">
          <a:extLst>
            <a:ext uri="{FF2B5EF4-FFF2-40B4-BE49-F238E27FC236}">
              <a16:creationId xmlns:a16="http://schemas.microsoft.com/office/drawing/2014/main" xmlns="" id="{00000000-0008-0000-0200-0000D2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59" name="AutoShape 2" descr="image002">
          <a:extLst>
            <a:ext uri="{FF2B5EF4-FFF2-40B4-BE49-F238E27FC236}">
              <a16:creationId xmlns:a16="http://schemas.microsoft.com/office/drawing/2014/main" xmlns="" id="{00000000-0008-0000-0200-0000D3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60" name="AutoShape 3" descr="image002">
          <a:extLst>
            <a:ext uri="{FF2B5EF4-FFF2-40B4-BE49-F238E27FC236}">
              <a16:creationId xmlns:a16="http://schemas.microsoft.com/office/drawing/2014/main" xmlns="" id="{00000000-0008-0000-0200-0000D4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61" name="AutoShape 4" descr="image002">
          <a:extLst>
            <a:ext uri="{FF2B5EF4-FFF2-40B4-BE49-F238E27FC236}">
              <a16:creationId xmlns:a16="http://schemas.microsoft.com/office/drawing/2014/main" xmlns="" id="{00000000-0008-0000-0200-0000D5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62" name="AutoShape 10" descr="image002">
          <a:extLst>
            <a:ext uri="{FF2B5EF4-FFF2-40B4-BE49-F238E27FC236}">
              <a16:creationId xmlns:a16="http://schemas.microsoft.com/office/drawing/2014/main" xmlns="" id="{00000000-0008-0000-0200-0000D6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63" name="AutoShape 1" descr="image002">
          <a:extLst>
            <a:ext uri="{FF2B5EF4-FFF2-40B4-BE49-F238E27FC236}">
              <a16:creationId xmlns:a16="http://schemas.microsoft.com/office/drawing/2014/main" xmlns="" id="{00000000-0008-0000-0200-0000D7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64" name="AutoShape 2" descr="image002">
          <a:extLst>
            <a:ext uri="{FF2B5EF4-FFF2-40B4-BE49-F238E27FC236}">
              <a16:creationId xmlns:a16="http://schemas.microsoft.com/office/drawing/2014/main" xmlns="" id="{00000000-0008-0000-0200-0000D8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65" name="AutoShape 3" descr="image002">
          <a:extLst>
            <a:ext uri="{FF2B5EF4-FFF2-40B4-BE49-F238E27FC236}">
              <a16:creationId xmlns:a16="http://schemas.microsoft.com/office/drawing/2014/main" xmlns="" id="{00000000-0008-0000-0200-0000D9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66" name="AutoShape 4" descr="image002">
          <a:extLst>
            <a:ext uri="{FF2B5EF4-FFF2-40B4-BE49-F238E27FC236}">
              <a16:creationId xmlns:a16="http://schemas.microsoft.com/office/drawing/2014/main" xmlns="" id="{00000000-0008-0000-0200-0000DA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67" name="AutoShape 10" descr="image002">
          <a:extLst>
            <a:ext uri="{FF2B5EF4-FFF2-40B4-BE49-F238E27FC236}">
              <a16:creationId xmlns:a16="http://schemas.microsoft.com/office/drawing/2014/main" xmlns="" id="{00000000-0008-0000-0200-0000DB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68" name="AutoShape 1" descr="image002">
          <a:extLst>
            <a:ext uri="{FF2B5EF4-FFF2-40B4-BE49-F238E27FC236}">
              <a16:creationId xmlns:a16="http://schemas.microsoft.com/office/drawing/2014/main" xmlns="" id="{00000000-0008-0000-0200-0000DC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69" name="AutoShape 2" descr="image002">
          <a:extLst>
            <a:ext uri="{FF2B5EF4-FFF2-40B4-BE49-F238E27FC236}">
              <a16:creationId xmlns:a16="http://schemas.microsoft.com/office/drawing/2014/main" xmlns="" id="{00000000-0008-0000-0200-0000DD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70" name="AutoShape 3" descr="image002">
          <a:extLst>
            <a:ext uri="{FF2B5EF4-FFF2-40B4-BE49-F238E27FC236}">
              <a16:creationId xmlns:a16="http://schemas.microsoft.com/office/drawing/2014/main" xmlns="" id="{00000000-0008-0000-0200-0000DE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71" name="AutoShape 4" descr="image002">
          <a:extLst>
            <a:ext uri="{FF2B5EF4-FFF2-40B4-BE49-F238E27FC236}">
              <a16:creationId xmlns:a16="http://schemas.microsoft.com/office/drawing/2014/main" xmlns="" id="{00000000-0008-0000-0200-0000DF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72" name="AutoShape 10" descr="image002">
          <a:extLst>
            <a:ext uri="{FF2B5EF4-FFF2-40B4-BE49-F238E27FC236}">
              <a16:creationId xmlns:a16="http://schemas.microsoft.com/office/drawing/2014/main" xmlns="" id="{00000000-0008-0000-0200-0000E0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73" name="AutoShape 1" descr="image002">
          <a:extLst>
            <a:ext uri="{FF2B5EF4-FFF2-40B4-BE49-F238E27FC236}">
              <a16:creationId xmlns:a16="http://schemas.microsoft.com/office/drawing/2014/main" xmlns="" id="{00000000-0008-0000-0200-0000E1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74" name="AutoShape 2" descr="image002">
          <a:extLst>
            <a:ext uri="{FF2B5EF4-FFF2-40B4-BE49-F238E27FC236}">
              <a16:creationId xmlns:a16="http://schemas.microsoft.com/office/drawing/2014/main" xmlns="" id="{00000000-0008-0000-0200-0000E2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75" name="AutoShape 3" descr="image002">
          <a:extLst>
            <a:ext uri="{FF2B5EF4-FFF2-40B4-BE49-F238E27FC236}">
              <a16:creationId xmlns:a16="http://schemas.microsoft.com/office/drawing/2014/main" xmlns="" id="{00000000-0008-0000-0200-0000E3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76" name="AutoShape 4" descr="image002">
          <a:extLst>
            <a:ext uri="{FF2B5EF4-FFF2-40B4-BE49-F238E27FC236}">
              <a16:creationId xmlns:a16="http://schemas.microsoft.com/office/drawing/2014/main" xmlns="" id="{00000000-0008-0000-0200-0000E4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77" name="AutoShape 10" descr="image002">
          <a:extLst>
            <a:ext uri="{FF2B5EF4-FFF2-40B4-BE49-F238E27FC236}">
              <a16:creationId xmlns:a16="http://schemas.microsoft.com/office/drawing/2014/main" xmlns="" id="{00000000-0008-0000-0200-0000E5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78" name="AutoShape 1" descr="image002">
          <a:extLst>
            <a:ext uri="{FF2B5EF4-FFF2-40B4-BE49-F238E27FC236}">
              <a16:creationId xmlns:a16="http://schemas.microsoft.com/office/drawing/2014/main" xmlns="" id="{00000000-0008-0000-0200-0000E6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79" name="AutoShape 2" descr="image002">
          <a:extLst>
            <a:ext uri="{FF2B5EF4-FFF2-40B4-BE49-F238E27FC236}">
              <a16:creationId xmlns:a16="http://schemas.microsoft.com/office/drawing/2014/main" xmlns="" id="{00000000-0008-0000-0200-0000E7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80" name="AutoShape 3" descr="image002">
          <a:extLst>
            <a:ext uri="{FF2B5EF4-FFF2-40B4-BE49-F238E27FC236}">
              <a16:creationId xmlns:a16="http://schemas.microsoft.com/office/drawing/2014/main" xmlns="" id="{00000000-0008-0000-0200-0000E8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81" name="AutoShape 4" descr="image002">
          <a:extLst>
            <a:ext uri="{FF2B5EF4-FFF2-40B4-BE49-F238E27FC236}">
              <a16:creationId xmlns:a16="http://schemas.microsoft.com/office/drawing/2014/main" xmlns="" id="{00000000-0008-0000-0200-0000E9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82" name="AutoShape 10" descr="image002">
          <a:extLst>
            <a:ext uri="{FF2B5EF4-FFF2-40B4-BE49-F238E27FC236}">
              <a16:creationId xmlns:a16="http://schemas.microsoft.com/office/drawing/2014/main" xmlns="" id="{00000000-0008-0000-0200-0000EA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83" name="AutoShape 1" descr="image002">
          <a:extLst>
            <a:ext uri="{FF2B5EF4-FFF2-40B4-BE49-F238E27FC236}">
              <a16:creationId xmlns:a16="http://schemas.microsoft.com/office/drawing/2014/main" xmlns="" id="{00000000-0008-0000-0200-0000EB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84" name="AutoShape 2" descr="image002">
          <a:extLst>
            <a:ext uri="{FF2B5EF4-FFF2-40B4-BE49-F238E27FC236}">
              <a16:creationId xmlns:a16="http://schemas.microsoft.com/office/drawing/2014/main" xmlns="" id="{00000000-0008-0000-0200-0000EC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85" name="AutoShape 3" descr="image002">
          <a:extLst>
            <a:ext uri="{FF2B5EF4-FFF2-40B4-BE49-F238E27FC236}">
              <a16:creationId xmlns:a16="http://schemas.microsoft.com/office/drawing/2014/main" xmlns="" id="{00000000-0008-0000-0200-0000ED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86" name="AutoShape 4" descr="image002">
          <a:extLst>
            <a:ext uri="{FF2B5EF4-FFF2-40B4-BE49-F238E27FC236}">
              <a16:creationId xmlns:a16="http://schemas.microsoft.com/office/drawing/2014/main" xmlns="" id="{00000000-0008-0000-0200-0000EE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87" name="AutoShape 10" descr="image002">
          <a:extLst>
            <a:ext uri="{FF2B5EF4-FFF2-40B4-BE49-F238E27FC236}">
              <a16:creationId xmlns:a16="http://schemas.microsoft.com/office/drawing/2014/main" xmlns="" id="{00000000-0008-0000-0200-0000EF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888" name="AutoShape 1" descr="image002">
          <a:extLst>
            <a:ext uri="{FF2B5EF4-FFF2-40B4-BE49-F238E27FC236}">
              <a16:creationId xmlns:a16="http://schemas.microsoft.com/office/drawing/2014/main" xmlns="" id="{00000000-0008-0000-0200-0000F012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889" name="AutoShape 2" descr="image002">
          <a:extLst>
            <a:ext uri="{FF2B5EF4-FFF2-40B4-BE49-F238E27FC236}">
              <a16:creationId xmlns:a16="http://schemas.microsoft.com/office/drawing/2014/main" xmlns="" id="{00000000-0008-0000-0200-0000F112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890" name="AutoShape 3" descr="image002">
          <a:extLst>
            <a:ext uri="{FF2B5EF4-FFF2-40B4-BE49-F238E27FC236}">
              <a16:creationId xmlns:a16="http://schemas.microsoft.com/office/drawing/2014/main" xmlns="" id="{00000000-0008-0000-0200-0000F212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891" name="AutoShape 4" descr="image002">
          <a:extLst>
            <a:ext uri="{FF2B5EF4-FFF2-40B4-BE49-F238E27FC236}">
              <a16:creationId xmlns:a16="http://schemas.microsoft.com/office/drawing/2014/main" xmlns="" id="{00000000-0008-0000-0200-0000F312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892" name="AutoShape 10" descr="image002">
          <a:extLst>
            <a:ext uri="{FF2B5EF4-FFF2-40B4-BE49-F238E27FC236}">
              <a16:creationId xmlns:a16="http://schemas.microsoft.com/office/drawing/2014/main" xmlns="" id="{00000000-0008-0000-0200-0000F412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893" name="AutoShape 1" descr="image002">
          <a:extLst>
            <a:ext uri="{FF2B5EF4-FFF2-40B4-BE49-F238E27FC236}">
              <a16:creationId xmlns:a16="http://schemas.microsoft.com/office/drawing/2014/main" xmlns="" id="{00000000-0008-0000-0200-0000F512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894" name="AutoShape 2" descr="image002">
          <a:extLst>
            <a:ext uri="{FF2B5EF4-FFF2-40B4-BE49-F238E27FC236}">
              <a16:creationId xmlns:a16="http://schemas.microsoft.com/office/drawing/2014/main" xmlns="" id="{00000000-0008-0000-0200-0000F612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895" name="AutoShape 3" descr="image002">
          <a:extLst>
            <a:ext uri="{FF2B5EF4-FFF2-40B4-BE49-F238E27FC236}">
              <a16:creationId xmlns:a16="http://schemas.microsoft.com/office/drawing/2014/main" xmlns="" id="{00000000-0008-0000-0200-0000F712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896" name="AutoShape 4" descr="image002">
          <a:extLst>
            <a:ext uri="{FF2B5EF4-FFF2-40B4-BE49-F238E27FC236}">
              <a16:creationId xmlns:a16="http://schemas.microsoft.com/office/drawing/2014/main" xmlns="" id="{00000000-0008-0000-0200-0000F812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897" name="AutoShape 10" descr="image002">
          <a:extLst>
            <a:ext uri="{FF2B5EF4-FFF2-40B4-BE49-F238E27FC236}">
              <a16:creationId xmlns:a16="http://schemas.microsoft.com/office/drawing/2014/main" xmlns="" id="{00000000-0008-0000-0200-0000F912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898" name="AutoShape 1" descr="image002">
          <a:extLst>
            <a:ext uri="{FF2B5EF4-FFF2-40B4-BE49-F238E27FC236}">
              <a16:creationId xmlns:a16="http://schemas.microsoft.com/office/drawing/2014/main" xmlns="" id="{00000000-0008-0000-0200-0000FA12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899" name="AutoShape 2" descr="image002">
          <a:extLst>
            <a:ext uri="{FF2B5EF4-FFF2-40B4-BE49-F238E27FC236}">
              <a16:creationId xmlns:a16="http://schemas.microsoft.com/office/drawing/2014/main" xmlns="" id="{00000000-0008-0000-0200-0000FB12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00" name="AutoShape 3" descr="image002">
          <a:extLst>
            <a:ext uri="{FF2B5EF4-FFF2-40B4-BE49-F238E27FC236}">
              <a16:creationId xmlns:a16="http://schemas.microsoft.com/office/drawing/2014/main" xmlns="" id="{00000000-0008-0000-0200-0000FC12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01" name="AutoShape 4" descr="image002">
          <a:extLst>
            <a:ext uri="{FF2B5EF4-FFF2-40B4-BE49-F238E27FC236}">
              <a16:creationId xmlns:a16="http://schemas.microsoft.com/office/drawing/2014/main" xmlns="" id="{00000000-0008-0000-0200-0000FD12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02" name="AutoShape 10" descr="image002">
          <a:extLst>
            <a:ext uri="{FF2B5EF4-FFF2-40B4-BE49-F238E27FC236}">
              <a16:creationId xmlns:a16="http://schemas.microsoft.com/office/drawing/2014/main" xmlns="" id="{00000000-0008-0000-0200-0000FE12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03" name="AutoShape 1" descr="image002">
          <a:extLst>
            <a:ext uri="{FF2B5EF4-FFF2-40B4-BE49-F238E27FC236}">
              <a16:creationId xmlns:a16="http://schemas.microsoft.com/office/drawing/2014/main" xmlns="" id="{00000000-0008-0000-0200-0000FF12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04" name="AutoShape 2" descr="image002">
          <a:extLst>
            <a:ext uri="{FF2B5EF4-FFF2-40B4-BE49-F238E27FC236}">
              <a16:creationId xmlns:a16="http://schemas.microsoft.com/office/drawing/2014/main" xmlns="" id="{00000000-0008-0000-0200-000000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05" name="AutoShape 3" descr="image002">
          <a:extLst>
            <a:ext uri="{FF2B5EF4-FFF2-40B4-BE49-F238E27FC236}">
              <a16:creationId xmlns:a16="http://schemas.microsoft.com/office/drawing/2014/main" xmlns="" id="{00000000-0008-0000-0200-000001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06" name="AutoShape 4" descr="image002">
          <a:extLst>
            <a:ext uri="{FF2B5EF4-FFF2-40B4-BE49-F238E27FC236}">
              <a16:creationId xmlns:a16="http://schemas.microsoft.com/office/drawing/2014/main" xmlns="" id="{00000000-0008-0000-0200-000002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07" name="AutoShape 10" descr="image002">
          <a:extLst>
            <a:ext uri="{FF2B5EF4-FFF2-40B4-BE49-F238E27FC236}">
              <a16:creationId xmlns:a16="http://schemas.microsoft.com/office/drawing/2014/main" xmlns="" id="{00000000-0008-0000-0200-000003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08" name="AutoShape 1" descr="image002">
          <a:extLst>
            <a:ext uri="{FF2B5EF4-FFF2-40B4-BE49-F238E27FC236}">
              <a16:creationId xmlns:a16="http://schemas.microsoft.com/office/drawing/2014/main" xmlns="" id="{00000000-0008-0000-0200-000004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09" name="AutoShape 2" descr="image002">
          <a:extLst>
            <a:ext uri="{FF2B5EF4-FFF2-40B4-BE49-F238E27FC236}">
              <a16:creationId xmlns:a16="http://schemas.microsoft.com/office/drawing/2014/main" xmlns="" id="{00000000-0008-0000-0200-000005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10" name="AutoShape 3" descr="image002">
          <a:extLst>
            <a:ext uri="{FF2B5EF4-FFF2-40B4-BE49-F238E27FC236}">
              <a16:creationId xmlns:a16="http://schemas.microsoft.com/office/drawing/2014/main" xmlns="" id="{00000000-0008-0000-0200-000006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11" name="AutoShape 4" descr="image002">
          <a:extLst>
            <a:ext uri="{FF2B5EF4-FFF2-40B4-BE49-F238E27FC236}">
              <a16:creationId xmlns:a16="http://schemas.microsoft.com/office/drawing/2014/main" xmlns="" id="{00000000-0008-0000-0200-000007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12" name="AutoShape 10" descr="image002">
          <a:extLst>
            <a:ext uri="{FF2B5EF4-FFF2-40B4-BE49-F238E27FC236}">
              <a16:creationId xmlns:a16="http://schemas.microsoft.com/office/drawing/2014/main" xmlns="" id="{00000000-0008-0000-0200-000008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13" name="AutoShape 1" descr="image002">
          <a:extLst>
            <a:ext uri="{FF2B5EF4-FFF2-40B4-BE49-F238E27FC236}">
              <a16:creationId xmlns:a16="http://schemas.microsoft.com/office/drawing/2014/main" xmlns="" id="{00000000-0008-0000-0200-000009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14" name="AutoShape 2" descr="image002">
          <a:extLst>
            <a:ext uri="{FF2B5EF4-FFF2-40B4-BE49-F238E27FC236}">
              <a16:creationId xmlns:a16="http://schemas.microsoft.com/office/drawing/2014/main" xmlns="" id="{00000000-0008-0000-0200-00000A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15" name="AutoShape 3" descr="image002">
          <a:extLst>
            <a:ext uri="{FF2B5EF4-FFF2-40B4-BE49-F238E27FC236}">
              <a16:creationId xmlns:a16="http://schemas.microsoft.com/office/drawing/2014/main" xmlns="" id="{00000000-0008-0000-0200-00000B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16" name="AutoShape 4" descr="image002">
          <a:extLst>
            <a:ext uri="{FF2B5EF4-FFF2-40B4-BE49-F238E27FC236}">
              <a16:creationId xmlns:a16="http://schemas.microsoft.com/office/drawing/2014/main" xmlns="" id="{00000000-0008-0000-0200-00000C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17" name="AutoShape 10" descr="image002">
          <a:extLst>
            <a:ext uri="{FF2B5EF4-FFF2-40B4-BE49-F238E27FC236}">
              <a16:creationId xmlns:a16="http://schemas.microsoft.com/office/drawing/2014/main" xmlns="" id="{00000000-0008-0000-0200-00000D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18" name="AutoShape 1" descr="image002">
          <a:extLst>
            <a:ext uri="{FF2B5EF4-FFF2-40B4-BE49-F238E27FC236}">
              <a16:creationId xmlns:a16="http://schemas.microsoft.com/office/drawing/2014/main" xmlns="" id="{00000000-0008-0000-0200-00000E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19" name="AutoShape 2" descr="image002">
          <a:extLst>
            <a:ext uri="{FF2B5EF4-FFF2-40B4-BE49-F238E27FC236}">
              <a16:creationId xmlns:a16="http://schemas.microsoft.com/office/drawing/2014/main" xmlns="" id="{00000000-0008-0000-0200-00000F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20" name="AutoShape 3" descr="image002">
          <a:extLst>
            <a:ext uri="{FF2B5EF4-FFF2-40B4-BE49-F238E27FC236}">
              <a16:creationId xmlns:a16="http://schemas.microsoft.com/office/drawing/2014/main" xmlns="" id="{00000000-0008-0000-0200-000010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21" name="AutoShape 4" descr="image002">
          <a:extLst>
            <a:ext uri="{FF2B5EF4-FFF2-40B4-BE49-F238E27FC236}">
              <a16:creationId xmlns:a16="http://schemas.microsoft.com/office/drawing/2014/main" xmlns="" id="{00000000-0008-0000-0200-000011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22" name="AutoShape 10" descr="image002">
          <a:extLst>
            <a:ext uri="{FF2B5EF4-FFF2-40B4-BE49-F238E27FC236}">
              <a16:creationId xmlns:a16="http://schemas.microsoft.com/office/drawing/2014/main" xmlns="" id="{00000000-0008-0000-0200-000012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23" name="AutoShape 1" descr="image002">
          <a:extLst>
            <a:ext uri="{FF2B5EF4-FFF2-40B4-BE49-F238E27FC236}">
              <a16:creationId xmlns:a16="http://schemas.microsoft.com/office/drawing/2014/main" xmlns="" id="{00000000-0008-0000-0200-000013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24" name="AutoShape 2" descr="image002">
          <a:extLst>
            <a:ext uri="{FF2B5EF4-FFF2-40B4-BE49-F238E27FC236}">
              <a16:creationId xmlns:a16="http://schemas.microsoft.com/office/drawing/2014/main" xmlns="" id="{00000000-0008-0000-0200-000014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25" name="AutoShape 3" descr="image002">
          <a:extLst>
            <a:ext uri="{FF2B5EF4-FFF2-40B4-BE49-F238E27FC236}">
              <a16:creationId xmlns:a16="http://schemas.microsoft.com/office/drawing/2014/main" xmlns="" id="{00000000-0008-0000-0200-000015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26" name="AutoShape 4" descr="image002">
          <a:extLst>
            <a:ext uri="{FF2B5EF4-FFF2-40B4-BE49-F238E27FC236}">
              <a16:creationId xmlns:a16="http://schemas.microsoft.com/office/drawing/2014/main" xmlns="" id="{00000000-0008-0000-0200-000016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27" name="AutoShape 10" descr="image002">
          <a:extLst>
            <a:ext uri="{FF2B5EF4-FFF2-40B4-BE49-F238E27FC236}">
              <a16:creationId xmlns:a16="http://schemas.microsoft.com/office/drawing/2014/main" xmlns="" id="{00000000-0008-0000-0200-000017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28" name="AutoShape 1" descr="image002">
          <a:extLst>
            <a:ext uri="{FF2B5EF4-FFF2-40B4-BE49-F238E27FC236}">
              <a16:creationId xmlns:a16="http://schemas.microsoft.com/office/drawing/2014/main" xmlns="" id="{00000000-0008-0000-0200-000018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29" name="AutoShape 2" descr="image002">
          <a:extLst>
            <a:ext uri="{FF2B5EF4-FFF2-40B4-BE49-F238E27FC236}">
              <a16:creationId xmlns:a16="http://schemas.microsoft.com/office/drawing/2014/main" xmlns="" id="{00000000-0008-0000-0200-000019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30" name="AutoShape 3" descr="image002">
          <a:extLst>
            <a:ext uri="{FF2B5EF4-FFF2-40B4-BE49-F238E27FC236}">
              <a16:creationId xmlns:a16="http://schemas.microsoft.com/office/drawing/2014/main" xmlns="" id="{00000000-0008-0000-0200-00001A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31" name="AutoShape 4" descr="image002">
          <a:extLst>
            <a:ext uri="{FF2B5EF4-FFF2-40B4-BE49-F238E27FC236}">
              <a16:creationId xmlns:a16="http://schemas.microsoft.com/office/drawing/2014/main" xmlns="" id="{00000000-0008-0000-0200-00001B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32" name="AutoShape 10" descr="image002">
          <a:extLst>
            <a:ext uri="{FF2B5EF4-FFF2-40B4-BE49-F238E27FC236}">
              <a16:creationId xmlns:a16="http://schemas.microsoft.com/office/drawing/2014/main" xmlns="" id="{00000000-0008-0000-0200-00001C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33" name="AutoShape 1" descr="image002">
          <a:extLst>
            <a:ext uri="{FF2B5EF4-FFF2-40B4-BE49-F238E27FC236}">
              <a16:creationId xmlns:a16="http://schemas.microsoft.com/office/drawing/2014/main" xmlns="" id="{00000000-0008-0000-0200-00001D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34" name="AutoShape 2" descr="image002">
          <a:extLst>
            <a:ext uri="{FF2B5EF4-FFF2-40B4-BE49-F238E27FC236}">
              <a16:creationId xmlns:a16="http://schemas.microsoft.com/office/drawing/2014/main" xmlns="" id="{00000000-0008-0000-0200-00001E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35" name="AutoShape 3" descr="image002">
          <a:extLst>
            <a:ext uri="{FF2B5EF4-FFF2-40B4-BE49-F238E27FC236}">
              <a16:creationId xmlns:a16="http://schemas.microsoft.com/office/drawing/2014/main" xmlns="" id="{00000000-0008-0000-0200-00001F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36" name="AutoShape 4" descr="image002">
          <a:extLst>
            <a:ext uri="{FF2B5EF4-FFF2-40B4-BE49-F238E27FC236}">
              <a16:creationId xmlns:a16="http://schemas.microsoft.com/office/drawing/2014/main" xmlns="" id="{00000000-0008-0000-0200-000020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37" name="AutoShape 10" descr="image002">
          <a:extLst>
            <a:ext uri="{FF2B5EF4-FFF2-40B4-BE49-F238E27FC236}">
              <a16:creationId xmlns:a16="http://schemas.microsoft.com/office/drawing/2014/main" xmlns="" id="{00000000-0008-0000-0200-000021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38" name="AutoShape 1" descr="image002">
          <a:extLst>
            <a:ext uri="{FF2B5EF4-FFF2-40B4-BE49-F238E27FC236}">
              <a16:creationId xmlns:a16="http://schemas.microsoft.com/office/drawing/2014/main" xmlns="" id="{00000000-0008-0000-0200-000022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39" name="AutoShape 2" descr="image002">
          <a:extLst>
            <a:ext uri="{FF2B5EF4-FFF2-40B4-BE49-F238E27FC236}">
              <a16:creationId xmlns:a16="http://schemas.microsoft.com/office/drawing/2014/main" xmlns="" id="{00000000-0008-0000-0200-000023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40" name="AutoShape 3" descr="image002">
          <a:extLst>
            <a:ext uri="{FF2B5EF4-FFF2-40B4-BE49-F238E27FC236}">
              <a16:creationId xmlns:a16="http://schemas.microsoft.com/office/drawing/2014/main" xmlns="" id="{00000000-0008-0000-0200-000024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41" name="AutoShape 4" descr="image002">
          <a:extLst>
            <a:ext uri="{FF2B5EF4-FFF2-40B4-BE49-F238E27FC236}">
              <a16:creationId xmlns:a16="http://schemas.microsoft.com/office/drawing/2014/main" xmlns="" id="{00000000-0008-0000-0200-000025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42" name="AutoShape 10" descr="image002">
          <a:extLst>
            <a:ext uri="{FF2B5EF4-FFF2-40B4-BE49-F238E27FC236}">
              <a16:creationId xmlns:a16="http://schemas.microsoft.com/office/drawing/2014/main" xmlns="" id="{00000000-0008-0000-0200-000026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43" name="AutoShape 1" descr="image002">
          <a:extLst>
            <a:ext uri="{FF2B5EF4-FFF2-40B4-BE49-F238E27FC236}">
              <a16:creationId xmlns:a16="http://schemas.microsoft.com/office/drawing/2014/main" xmlns="" id="{00000000-0008-0000-0200-000027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44" name="AutoShape 2" descr="image002">
          <a:extLst>
            <a:ext uri="{FF2B5EF4-FFF2-40B4-BE49-F238E27FC236}">
              <a16:creationId xmlns:a16="http://schemas.microsoft.com/office/drawing/2014/main" xmlns="" id="{00000000-0008-0000-0200-000028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45" name="AutoShape 3" descr="image002">
          <a:extLst>
            <a:ext uri="{FF2B5EF4-FFF2-40B4-BE49-F238E27FC236}">
              <a16:creationId xmlns:a16="http://schemas.microsoft.com/office/drawing/2014/main" xmlns="" id="{00000000-0008-0000-0200-000029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46" name="AutoShape 4" descr="image002">
          <a:extLst>
            <a:ext uri="{FF2B5EF4-FFF2-40B4-BE49-F238E27FC236}">
              <a16:creationId xmlns:a16="http://schemas.microsoft.com/office/drawing/2014/main" xmlns="" id="{00000000-0008-0000-0200-00002A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47" name="AutoShape 10" descr="image002">
          <a:extLst>
            <a:ext uri="{FF2B5EF4-FFF2-40B4-BE49-F238E27FC236}">
              <a16:creationId xmlns:a16="http://schemas.microsoft.com/office/drawing/2014/main" xmlns="" id="{00000000-0008-0000-0200-00002B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48" name="AutoShape 1" descr="image002">
          <a:extLst>
            <a:ext uri="{FF2B5EF4-FFF2-40B4-BE49-F238E27FC236}">
              <a16:creationId xmlns:a16="http://schemas.microsoft.com/office/drawing/2014/main" xmlns="" id="{00000000-0008-0000-0200-00002C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49" name="AutoShape 2" descr="image002">
          <a:extLst>
            <a:ext uri="{FF2B5EF4-FFF2-40B4-BE49-F238E27FC236}">
              <a16:creationId xmlns:a16="http://schemas.microsoft.com/office/drawing/2014/main" xmlns="" id="{00000000-0008-0000-0200-00002D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50" name="AutoShape 3" descr="image002">
          <a:extLst>
            <a:ext uri="{FF2B5EF4-FFF2-40B4-BE49-F238E27FC236}">
              <a16:creationId xmlns:a16="http://schemas.microsoft.com/office/drawing/2014/main" xmlns="" id="{00000000-0008-0000-0200-00002E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51" name="AutoShape 4" descr="image002">
          <a:extLst>
            <a:ext uri="{FF2B5EF4-FFF2-40B4-BE49-F238E27FC236}">
              <a16:creationId xmlns:a16="http://schemas.microsoft.com/office/drawing/2014/main" xmlns="" id="{00000000-0008-0000-0200-00002F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52" name="AutoShape 10" descr="image002">
          <a:extLst>
            <a:ext uri="{FF2B5EF4-FFF2-40B4-BE49-F238E27FC236}">
              <a16:creationId xmlns:a16="http://schemas.microsoft.com/office/drawing/2014/main" xmlns="" id="{00000000-0008-0000-0200-000030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53" name="AutoShape 1" descr="image002">
          <a:extLst>
            <a:ext uri="{FF2B5EF4-FFF2-40B4-BE49-F238E27FC236}">
              <a16:creationId xmlns:a16="http://schemas.microsoft.com/office/drawing/2014/main" xmlns="" id="{00000000-0008-0000-0200-000031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54" name="AutoShape 2" descr="image002">
          <a:extLst>
            <a:ext uri="{FF2B5EF4-FFF2-40B4-BE49-F238E27FC236}">
              <a16:creationId xmlns:a16="http://schemas.microsoft.com/office/drawing/2014/main" xmlns="" id="{00000000-0008-0000-0200-000032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55" name="AutoShape 3" descr="image002">
          <a:extLst>
            <a:ext uri="{FF2B5EF4-FFF2-40B4-BE49-F238E27FC236}">
              <a16:creationId xmlns:a16="http://schemas.microsoft.com/office/drawing/2014/main" xmlns="" id="{00000000-0008-0000-0200-000033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56" name="AutoShape 4" descr="image002">
          <a:extLst>
            <a:ext uri="{FF2B5EF4-FFF2-40B4-BE49-F238E27FC236}">
              <a16:creationId xmlns:a16="http://schemas.microsoft.com/office/drawing/2014/main" xmlns="" id="{00000000-0008-0000-0200-000034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57" name="AutoShape 10" descr="image002">
          <a:extLst>
            <a:ext uri="{FF2B5EF4-FFF2-40B4-BE49-F238E27FC236}">
              <a16:creationId xmlns:a16="http://schemas.microsoft.com/office/drawing/2014/main" xmlns="" id="{00000000-0008-0000-0200-000035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58" name="AutoShape 1" descr="image002">
          <a:extLst>
            <a:ext uri="{FF2B5EF4-FFF2-40B4-BE49-F238E27FC236}">
              <a16:creationId xmlns:a16="http://schemas.microsoft.com/office/drawing/2014/main" xmlns="" id="{00000000-0008-0000-0200-000036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59" name="AutoShape 2" descr="image002">
          <a:extLst>
            <a:ext uri="{FF2B5EF4-FFF2-40B4-BE49-F238E27FC236}">
              <a16:creationId xmlns:a16="http://schemas.microsoft.com/office/drawing/2014/main" xmlns="" id="{00000000-0008-0000-0200-000037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60" name="AutoShape 3" descr="image002">
          <a:extLst>
            <a:ext uri="{FF2B5EF4-FFF2-40B4-BE49-F238E27FC236}">
              <a16:creationId xmlns:a16="http://schemas.microsoft.com/office/drawing/2014/main" xmlns="" id="{00000000-0008-0000-0200-000038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61" name="AutoShape 4" descr="image002">
          <a:extLst>
            <a:ext uri="{FF2B5EF4-FFF2-40B4-BE49-F238E27FC236}">
              <a16:creationId xmlns:a16="http://schemas.microsoft.com/office/drawing/2014/main" xmlns="" id="{00000000-0008-0000-0200-000039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62" name="AutoShape 10" descr="image002">
          <a:extLst>
            <a:ext uri="{FF2B5EF4-FFF2-40B4-BE49-F238E27FC236}">
              <a16:creationId xmlns:a16="http://schemas.microsoft.com/office/drawing/2014/main" xmlns="" id="{00000000-0008-0000-0200-00003A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63" name="AutoShape 1" descr="image002">
          <a:extLst>
            <a:ext uri="{FF2B5EF4-FFF2-40B4-BE49-F238E27FC236}">
              <a16:creationId xmlns:a16="http://schemas.microsoft.com/office/drawing/2014/main" xmlns="" id="{00000000-0008-0000-0200-00003B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64" name="AutoShape 2" descr="image002">
          <a:extLst>
            <a:ext uri="{FF2B5EF4-FFF2-40B4-BE49-F238E27FC236}">
              <a16:creationId xmlns:a16="http://schemas.microsoft.com/office/drawing/2014/main" xmlns="" id="{00000000-0008-0000-0200-00003C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65" name="AutoShape 3" descr="image002">
          <a:extLst>
            <a:ext uri="{FF2B5EF4-FFF2-40B4-BE49-F238E27FC236}">
              <a16:creationId xmlns:a16="http://schemas.microsoft.com/office/drawing/2014/main" xmlns="" id="{00000000-0008-0000-0200-00003D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66" name="AutoShape 4" descr="image002">
          <a:extLst>
            <a:ext uri="{FF2B5EF4-FFF2-40B4-BE49-F238E27FC236}">
              <a16:creationId xmlns:a16="http://schemas.microsoft.com/office/drawing/2014/main" xmlns="" id="{00000000-0008-0000-0200-00003E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67" name="AutoShape 10" descr="image002">
          <a:extLst>
            <a:ext uri="{FF2B5EF4-FFF2-40B4-BE49-F238E27FC236}">
              <a16:creationId xmlns:a16="http://schemas.microsoft.com/office/drawing/2014/main" xmlns="" id="{00000000-0008-0000-0200-00003F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68" name="AutoShape 1" descr="image002">
          <a:extLst>
            <a:ext uri="{FF2B5EF4-FFF2-40B4-BE49-F238E27FC236}">
              <a16:creationId xmlns:a16="http://schemas.microsoft.com/office/drawing/2014/main" xmlns="" id="{00000000-0008-0000-0200-000040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69" name="AutoShape 2" descr="image002">
          <a:extLst>
            <a:ext uri="{FF2B5EF4-FFF2-40B4-BE49-F238E27FC236}">
              <a16:creationId xmlns:a16="http://schemas.microsoft.com/office/drawing/2014/main" xmlns="" id="{00000000-0008-0000-0200-000041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70" name="AutoShape 3" descr="image002">
          <a:extLst>
            <a:ext uri="{FF2B5EF4-FFF2-40B4-BE49-F238E27FC236}">
              <a16:creationId xmlns:a16="http://schemas.microsoft.com/office/drawing/2014/main" xmlns="" id="{00000000-0008-0000-0200-000042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71" name="AutoShape 4" descr="image002">
          <a:extLst>
            <a:ext uri="{FF2B5EF4-FFF2-40B4-BE49-F238E27FC236}">
              <a16:creationId xmlns:a16="http://schemas.microsoft.com/office/drawing/2014/main" xmlns="" id="{00000000-0008-0000-0200-000043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72" name="AutoShape 10" descr="image002">
          <a:extLst>
            <a:ext uri="{FF2B5EF4-FFF2-40B4-BE49-F238E27FC236}">
              <a16:creationId xmlns:a16="http://schemas.microsoft.com/office/drawing/2014/main" xmlns="" id="{00000000-0008-0000-0200-000044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73" name="AutoShape 1" descr="image002">
          <a:extLst>
            <a:ext uri="{FF2B5EF4-FFF2-40B4-BE49-F238E27FC236}">
              <a16:creationId xmlns:a16="http://schemas.microsoft.com/office/drawing/2014/main" xmlns="" id="{00000000-0008-0000-0200-000045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74" name="AutoShape 2" descr="image002">
          <a:extLst>
            <a:ext uri="{FF2B5EF4-FFF2-40B4-BE49-F238E27FC236}">
              <a16:creationId xmlns:a16="http://schemas.microsoft.com/office/drawing/2014/main" xmlns="" id="{00000000-0008-0000-0200-000046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75" name="AutoShape 3" descr="image002">
          <a:extLst>
            <a:ext uri="{FF2B5EF4-FFF2-40B4-BE49-F238E27FC236}">
              <a16:creationId xmlns:a16="http://schemas.microsoft.com/office/drawing/2014/main" xmlns="" id="{00000000-0008-0000-0200-000047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76" name="AutoShape 4" descr="image002">
          <a:extLst>
            <a:ext uri="{FF2B5EF4-FFF2-40B4-BE49-F238E27FC236}">
              <a16:creationId xmlns:a16="http://schemas.microsoft.com/office/drawing/2014/main" xmlns="" id="{00000000-0008-0000-0200-000048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77" name="AutoShape 10" descr="image002">
          <a:extLst>
            <a:ext uri="{FF2B5EF4-FFF2-40B4-BE49-F238E27FC236}">
              <a16:creationId xmlns:a16="http://schemas.microsoft.com/office/drawing/2014/main" xmlns="" id="{00000000-0008-0000-0200-000049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78" name="AutoShape 1" descr="image002">
          <a:extLst>
            <a:ext uri="{FF2B5EF4-FFF2-40B4-BE49-F238E27FC236}">
              <a16:creationId xmlns:a16="http://schemas.microsoft.com/office/drawing/2014/main" xmlns="" id="{00000000-0008-0000-0200-00004A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79" name="AutoShape 2" descr="image002">
          <a:extLst>
            <a:ext uri="{FF2B5EF4-FFF2-40B4-BE49-F238E27FC236}">
              <a16:creationId xmlns:a16="http://schemas.microsoft.com/office/drawing/2014/main" xmlns="" id="{00000000-0008-0000-0200-00004B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80" name="AutoShape 3" descr="image002">
          <a:extLst>
            <a:ext uri="{FF2B5EF4-FFF2-40B4-BE49-F238E27FC236}">
              <a16:creationId xmlns:a16="http://schemas.microsoft.com/office/drawing/2014/main" xmlns="" id="{00000000-0008-0000-0200-00004C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81" name="AutoShape 4" descr="image002">
          <a:extLst>
            <a:ext uri="{FF2B5EF4-FFF2-40B4-BE49-F238E27FC236}">
              <a16:creationId xmlns:a16="http://schemas.microsoft.com/office/drawing/2014/main" xmlns="" id="{00000000-0008-0000-0200-00004D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82" name="AutoShape 10" descr="image002">
          <a:extLst>
            <a:ext uri="{FF2B5EF4-FFF2-40B4-BE49-F238E27FC236}">
              <a16:creationId xmlns:a16="http://schemas.microsoft.com/office/drawing/2014/main" xmlns="" id="{00000000-0008-0000-0200-00004E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83" name="AutoShape 1" descr="image002">
          <a:extLst>
            <a:ext uri="{FF2B5EF4-FFF2-40B4-BE49-F238E27FC236}">
              <a16:creationId xmlns:a16="http://schemas.microsoft.com/office/drawing/2014/main" xmlns="" id="{00000000-0008-0000-0200-00004F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84" name="AutoShape 2" descr="image002">
          <a:extLst>
            <a:ext uri="{FF2B5EF4-FFF2-40B4-BE49-F238E27FC236}">
              <a16:creationId xmlns:a16="http://schemas.microsoft.com/office/drawing/2014/main" xmlns="" id="{00000000-0008-0000-0200-000050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85" name="AutoShape 3" descr="image002">
          <a:extLst>
            <a:ext uri="{FF2B5EF4-FFF2-40B4-BE49-F238E27FC236}">
              <a16:creationId xmlns:a16="http://schemas.microsoft.com/office/drawing/2014/main" xmlns="" id="{00000000-0008-0000-0200-000051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86" name="AutoShape 4" descr="image002">
          <a:extLst>
            <a:ext uri="{FF2B5EF4-FFF2-40B4-BE49-F238E27FC236}">
              <a16:creationId xmlns:a16="http://schemas.microsoft.com/office/drawing/2014/main" xmlns="" id="{00000000-0008-0000-0200-000052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87" name="AutoShape 10" descr="image002">
          <a:extLst>
            <a:ext uri="{FF2B5EF4-FFF2-40B4-BE49-F238E27FC236}">
              <a16:creationId xmlns:a16="http://schemas.microsoft.com/office/drawing/2014/main" xmlns="" id="{00000000-0008-0000-0200-000053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88" name="AutoShape 1" descr="image002">
          <a:extLst>
            <a:ext uri="{FF2B5EF4-FFF2-40B4-BE49-F238E27FC236}">
              <a16:creationId xmlns:a16="http://schemas.microsoft.com/office/drawing/2014/main" xmlns="" id="{00000000-0008-0000-0200-000054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89" name="AutoShape 2" descr="image002">
          <a:extLst>
            <a:ext uri="{FF2B5EF4-FFF2-40B4-BE49-F238E27FC236}">
              <a16:creationId xmlns:a16="http://schemas.microsoft.com/office/drawing/2014/main" xmlns="" id="{00000000-0008-0000-0200-000055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90" name="AutoShape 3" descr="image002">
          <a:extLst>
            <a:ext uri="{FF2B5EF4-FFF2-40B4-BE49-F238E27FC236}">
              <a16:creationId xmlns:a16="http://schemas.microsoft.com/office/drawing/2014/main" xmlns="" id="{00000000-0008-0000-0200-000056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91" name="AutoShape 4" descr="image002">
          <a:extLst>
            <a:ext uri="{FF2B5EF4-FFF2-40B4-BE49-F238E27FC236}">
              <a16:creationId xmlns:a16="http://schemas.microsoft.com/office/drawing/2014/main" xmlns="" id="{00000000-0008-0000-0200-000057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92" name="AutoShape 10" descr="image002">
          <a:extLst>
            <a:ext uri="{FF2B5EF4-FFF2-40B4-BE49-F238E27FC236}">
              <a16:creationId xmlns:a16="http://schemas.microsoft.com/office/drawing/2014/main" xmlns="" id="{00000000-0008-0000-0200-000058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93" name="AutoShape 1" descr="image002">
          <a:extLst>
            <a:ext uri="{FF2B5EF4-FFF2-40B4-BE49-F238E27FC236}">
              <a16:creationId xmlns:a16="http://schemas.microsoft.com/office/drawing/2014/main" xmlns="" id="{00000000-0008-0000-0200-000059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94" name="AutoShape 2" descr="image002">
          <a:extLst>
            <a:ext uri="{FF2B5EF4-FFF2-40B4-BE49-F238E27FC236}">
              <a16:creationId xmlns:a16="http://schemas.microsoft.com/office/drawing/2014/main" xmlns="" id="{00000000-0008-0000-0200-00005A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95" name="AutoShape 3" descr="image002">
          <a:extLst>
            <a:ext uri="{FF2B5EF4-FFF2-40B4-BE49-F238E27FC236}">
              <a16:creationId xmlns:a16="http://schemas.microsoft.com/office/drawing/2014/main" xmlns="" id="{00000000-0008-0000-0200-00005B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96" name="AutoShape 4" descr="image002">
          <a:extLst>
            <a:ext uri="{FF2B5EF4-FFF2-40B4-BE49-F238E27FC236}">
              <a16:creationId xmlns:a16="http://schemas.microsoft.com/office/drawing/2014/main" xmlns="" id="{00000000-0008-0000-0200-00005C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97" name="AutoShape 10" descr="image002">
          <a:extLst>
            <a:ext uri="{FF2B5EF4-FFF2-40B4-BE49-F238E27FC236}">
              <a16:creationId xmlns:a16="http://schemas.microsoft.com/office/drawing/2014/main" xmlns="" id="{00000000-0008-0000-0200-00005D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98" name="AutoShape 1" descr="image002">
          <a:extLst>
            <a:ext uri="{FF2B5EF4-FFF2-40B4-BE49-F238E27FC236}">
              <a16:creationId xmlns:a16="http://schemas.microsoft.com/office/drawing/2014/main" xmlns="" id="{00000000-0008-0000-0200-00005E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99" name="AutoShape 2" descr="image002">
          <a:extLst>
            <a:ext uri="{FF2B5EF4-FFF2-40B4-BE49-F238E27FC236}">
              <a16:creationId xmlns:a16="http://schemas.microsoft.com/office/drawing/2014/main" xmlns="" id="{00000000-0008-0000-0200-00005F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8000" name="AutoShape 3" descr="image002">
          <a:extLst>
            <a:ext uri="{FF2B5EF4-FFF2-40B4-BE49-F238E27FC236}">
              <a16:creationId xmlns:a16="http://schemas.microsoft.com/office/drawing/2014/main" xmlns="" id="{00000000-0008-0000-0200-000060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8001" name="AutoShape 4" descr="image002">
          <a:extLst>
            <a:ext uri="{FF2B5EF4-FFF2-40B4-BE49-F238E27FC236}">
              <a16:creationId xmlns:a16="http://schemas.microsoft.com/office/drawing/2014/main" xmlns="" id="{00000000-0008-0000-0200-000061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8002" name="AutoShape 10" descr="image002">
          <a:extLst>
            <a:ext uri="{FF2B5EF4-FFF2-40B4-BE49-F238E27FC236}">
              <a16:creationId xmlns:a16="http://schemas.microsoft.com/office/drawing/2014/main" xmlns="" id="{00000000-0008-0000-0200-000062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8003" name="AutoShape 1" descr="image002">
          <a:extLst>
            <a:ext uri="{FF2B5EF4-FFF2-40B4-BE49-F238E27FC236}">
              <a16:creationId xmlns:a16="http://schemas.microsoft.com/office/drawing/2014/main" xmlns="" id="{00000000-0008-0000-0200-000063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8004" name="AutoShape 2" descr="image002">
          <a:extLst>
            <a:ext uri="{FF2B5EF4-FFF2-40B4-BE49-F238E27FC236}">
              <a16:creationId xmlns:a16="http://schemas.microsoft.com/office/drawing/2014/main" xmlns="" id="{00000000-0008-0000-0200-000064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8005" name="AutoShape 3" descr="image002">
          <a:extLst>
            <a:ext uri="{FF2B5EF4-FFF2-40B4-BE49-F238E27FC236}">
              <a16:creationId xmlns:a16="http://schemas.microsoft.com/office/drawing/2014/main" xmlns="" id="{00000000-0008-0000-0200-000065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8006" name="AutoShape 4" descr="image002">
          <a:extLst>
            <a:ext uri="{FF2B5EF4-FFF2-40B4-BE49-F238E27FC236}">
              <a16:creationId xmlns:a16="http://schemas.microsoft.com/office/drawing/2014/main" xmlns="" id="{00000000-0008-0000-0200-000066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8007" name="AutoShape 10" descr="image002">
          <a:extLst>
            <a:ext uri="{FF2B5EF4-FFF2-40B4-BE49-F238E27FC236}">
              <a16:creationId xmlns:a16="http://schemas.microsoft.com/office/drawing/2014/main" xmlns="" id="{00000000-0008-0000-0200-000067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8008" name="AutoShape 1" descr="image002">
          <a:extLst>
            <a:ext uri="{FF2B5EF4-FFF2-40B4-BE49-F238E27FC236}">
              <a16:creationId xmlns:a16="http://schemas.microsoft.com/office/drawing/2014/main" xmlns="" id="{00000000-0008-0000-0200-000068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8009" name="AutoShape 2" descr="image002">
          <a:extLst>
            <a:ext uri="{FF2B5EF4-FFF2-40B4-BE49-F238E27FC236}">
              <a16:creationId xmlns:a16="http://schemas.microsoft.com/office/drawing/2014/main" xmlns="" id="{00000000-0008-0000-0200-000069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8010" name="AutoShape 3" descr="image002">
          <a:extLst>
            <a:ext uri="{FF2B5EF4-FFF2-40B4-BE49-F238E27FC236}">
              <a16:creationId xmlns:a16="http://schemas.microsoft.com/office/drawing/2014/main" xmlns="" id="{00000000-0008-0000-0200-00006A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8011" name="AutoShape 4" descr="image002">
          <a:extLst>
            <a:ext uri="{FF2B5EF4-FFF2-40B4-BE49-F238E27FC236}">
              <a16:creationId xmlns:a16="http://schemas.microsoft.com/office/drawing/2014/main" xmlns="" id="{00000000-0008-0000-0200-00006B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8012" name="AutoShape 10" descr="image002">
          <a:extLst>
            <a:ext uri="{FF2B5EF4-FFF2-40B4-BE49-F238E27FC236}">
              <a16:creationId xmlns:a16="http://schemas.microsoft.com/office/drawing/2014/main" xmlns="" id="{00000000-0008-0000-0200-00006C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8013" name="AutoShape 1" descr="image002">
          <a:extLst>
            <a:ext uri="{FF2B5EF4-FFF2-40B4-BE49-F238E27FC236}">
              <a16:creationId xmlns:a16="http://schemas.microsoft.com/office/drawing/2014/main" xmlns="" id="{00000000-0008-0000-0200-00006D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8014" name="AutoShape 2" descr="image002">
          <a:extLst>
            <a:ext uri="{FF2B5EF4-FFF2-40B4-BE49-F238E27FC236}">
              <a16:creationId xmlns:a16="http://schemas.microsoft.com/office/drawing/2014/main" xmlns="" id="{00000000-0008-0000-0200-00006E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8015" name="AutoShape 3" descr="image002">
          <a:extLst>
            <a:ext uri="{FF2B5EF4-FFF2-40B4-BE49-F238E27FC236}">
              <a16:creationId xmlns:a16="http://schemas.microsoft.com/office/drawing/2014/main" xmlns="" id="{00000000-0008-0000-0200-00006F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8016" name="AutoShape 4" descr="image002">
          <a:extLst>
            <a:ext uri="{FF2B5EF4-FFF2-40B4-BE49-F238E27FC236}">
              <a16:creationId xmlns:a16="http://schemas.microsoft.com/office/drawing/2014/main" xmlns="" id="{00000000-0008-0000-0200-000070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8017" name="AutoShape 10" descr="image002">
          <a:extLst>
            <a:ext uri="{FF2B5EF4-FFF2-40B4-BE49-F238E27FC236}">
              <a16:creationId xmlns:a16="http://schemas.microsoft.com/office/drawing/2014/main" xmlns="" id="{00000000-0008-0000-0200-000071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8018" name="AutoShape 1" descr="image002">
          <a:extLst>
            <a:ext uri="{FF2B5EF4-FFF2-40B4-BE49-F238E27FC236}">
              <a16:creationId xmlns:a16="http://schemas.microsoft.com/office/drawing/2014/main" xmlns="" id="{00000000-0008-0000-0200-00007213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8019" name="AutoShape 2" descr="image002">
          <a:extLst>
            <a:ext uri="{FF2B5EF4-FFF2-40B4-BE49-F238E27FC236}">
              <a16:creationId xmlns:a16="http://schemas.microsoft.com/office/drawing/2014/main" xmlns="" id="{00000000-0008-0000-0200-00007313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8020" name="AutoShape 3" descr="image002">
          <a:extLst>
            <a:ext uri="{FF2B5EF4-FFF2-40B4-BE49-F238E27FC236}">
              <a16:creationId xmlns:a16="http://schemas.microsoft.com/office/drawing/2014/main" xmlns="" id="{00000000-0008-0000-0200-00007413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8021" name="AutoShape 4" descr="image002">
          <a:extLst>
            <a:ext uri="{FF2B5EF4-FFF2-40B4-BE49-F238E27FC236}">
              <a16:creationId xmlns:a16="http://schemas.microsoft.com/office/drawing/2014/main" xmlns="" id="{00000000-0008-0000-0200-00007513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8022" name="AutoShape 10" descr="image002">
          <a:extLst>
            <a:ext uri="{FF2B5EF4-FFF2-40B4-BE49-F238E27FC236}">
              <a16:creationId xmlns:a16="http://schemas.microsoft.com/office/drawing/2014/main" xmlns="" id="{00000000-0008-0000-0200-00007613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8023" name="AutoShape 1" descr="image002">
          <a:extLst>
            <a:ext uri="{FF2B5EF4-FFF2-40B4-BE49-F238E27FC236}">
              <a16:creationId xmlns:a16="http://schemas.microsoft.com/office/drawing/2014/main" xmlns="" id="{00000000-0008-0000-0200-00007713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8024" name="AutoShape 2" descr="image002">
          <a:extLst>
            <a:ext uri="{FF2B5EF4-FFF2-40B4-BE49-F238E27FC236}">
              <a16:creationId xmlns:a16="http://schemas.microsoft.com/office/drawing/2014/main" xmlns="" id="{00000000-0008-0000-0200-00007813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8025" name="AutoShape 3" descr="image002">
          <a:extLst>
            <a:ext uri="{FF2B5EF4-FFF2-40B4-BE49-F238E27FC236}">
              <a16:creationId xmlns:a16="http://schemas.microsoft.com/office/drawing/2014/main" xmlns="" id="{00000000-0008-0000-0200-00007913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8026" name="AutoShape 4" descr="image002">
          <a:extLst>
            <a:ext uri="{FF2B5EF4-FFF2-40B4-BE49-F238E27FC236}">
              <a16:creationId xmlns:a16="http://schemas.microsoft.com/office/drawing/2014/main" xmlns="" id="{00000000-0008-0000-0200-00007A13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8027" name="AutoShape 10" descr="image002">
          <a:extLst>
            <a:ext uri="{FF2B5EF4-FFF2-40B4-BE49-F238E27FC236}">
              <a16:creationId xmlns:a16="http://schemas.microsoft.com/office/drawing/2014/main" xmlns="" id="{00000000-0008-0000-0200-00007B13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8028" name="AutoShape 1" descr="image002">
          <a:extLst>
            <a:ext uri="{FF2B5EF4-FFF2-40B4-BE49-F238E27FC236}">
              <a16:creationId xmlns:a16="http://schemas.microsoft.com/office/drawing/2014/main" xmlns="" id="{00000000-0008-0000-0200-00007C13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8029" name="AutoShape 2" descr="image002">
          <a:extLst>
            <a:ext uri="{FF2B5EF4-FFF2-40B4-BE49-F238E27FC236}">
              <a16:creationId xmlns:a16="http://schemas.microsoft.com/office/drawing/2014/main" xmlns="" id="{00000000-0008-0000-0200-00007D13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8030" name="AutoShape 3" descr="image002">
          <a:extLst>
            <a:ext uri="{FF2B5EF4-FFF2-40B4-BE49-F238E27FC236}">
              <a16:creationId xmlns:a16="http://schemas.microsoft.com/office/drawing/2014/main" xmlns="" id="{00000000-0008-0000-0200-00007E13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8031" name="AutoShape 4" descr="image002">
          <a:extLst>
            <a:ext uri="{FF2B5EF4-FFF2-40B4-BE49-F238E27FC236}">
              <a16:creationId xmlns:a16="http://schemas.microsoft.com/office/drawing/2014/main" xmlns="" id="{00000000-0008-0000-0200-00007F13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8032" name="AutoShape 10" descr="image002">
          <a:extLst>
            <a:ext uri="{FF2B5EF4-FFF2-40B4-BE49-F238E27FC236}">
              <a16:creationId xmlns:a16="http://schemas.microsoft.com/office/drawing/2014/main" xmlns="" id="{00000000-0008-0000-0200-00008013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33" name="AutoShape 1" descr="image002">
          <a:extLst>
            <a:ext uri="{FF2B5EF4-FFF2-40B4-BE49-F238E27FC236}">
              <a16:creationId xmlns:a16="http://schemas.microsoft.com/office/drawing/2014/main" xmlns="" id="{00000000-0008-0000-0200-000081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34" name="AutoShape 2" descr="image002">
          <a:extLst>
            <a:ext uri="{FF2B5EF4-FFF2-40B4-BE49-F238E27FC236}">
              <a16:creationId xmlns:a16="http://schemas.microsoft.com/office/drawing/2014/main" xmlns="" id="{00000000-0008-0000-0200-000082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35" name="AutoShape 3" descr="image002">
          <a:extLst>
            <a:ext uri="{FF2B5EF4-FFF2-40B4-BE49-F238E27FC236}">
              <a16:creationId xmlns:a16="http://schemas.microsoft.com/office/drawing/2014/main" xmlns="" id="{00000000-0008-0000-0200-000083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36" name="AutoShape 4" descr="image002">
          <a:extLst>
            <a:ext uri="{FF2B5EF4-FFF2-40B4-BE49-F238E27FC236}">
              <a16:creationId xmlns:a16="http://schemas.microsoft.com/office/drawing/2014/main" xmlns="" id="{00000000-0008-0000-0200-000084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37" name="AutoShape 10" descr="image002">
          <a:extLst>
            <a:ext uri="{FF2B5EF4-FFF2-40B4-BE49-F238E27FC236}">
              <a16:creationId xmlns:a16="http://schemas.microsoft.com/office/drawing/2014/main" xmlns="" id="{00000000-0008-0000-0200-000085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38" name="AutoShape 1" descr="image002">
          <a:extLst>
            <a:ext uri="{FF2B5EF4-FFF2-40B4-BE49-F238E27FC236}">
              <a16:creationId xmlns:a16="http://schemas.microsoft.com/office/drawing/2014/main" xmlns="" id="{00000000-0008-0000-0200-000086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39" name="AutoShape 2" descr="image002">
          <a:extLst>
            <a:ext uri="{FF2B5EF4-FFF2-40B4-BE49-F238E27FC236}">
              <a16:creationId xmlns:a16="http://schemas.microsoft.com/office/drawing/2014/main" xmlns="" id="{00000000-0008-0000-0200-000087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40" name="AutoShape 3" descr="image002">
          <a:extLst>
            <a:ext uri="{FF2B5EF4-FFF2-40B4-BE49-F238E27FC236}">
              <a16:creationId xmlns:a16="http://schemas.microsoft.com/office/drawing/2014/main" xmlns="" id="{00000000-0008-0000-0200-000088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41" name="AutoShape 4" descr="image002">
          <a:extLst>
            <a:ext uri="{FF2B5EF4-FFF2-40B4-BE49-F238E27FC236}">
              <a16:creationId xmlns:a16="http://schemas.microsoft.com/office/drawing/2014/main" xmlns="" id="{00000000-0008-0000-0200-000089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42" name="AutoShape 10" descr="image002">
          <a:extLst>
            <a:ext uri="{FF2B5EF4-FFF2-40B4-BE49-F238E27FC236}">
              <a16:creationId xmlns:a16="http://schemas.microsoft.com/office/drawing/2014/main" xmlns="" id="{00000000-0008-0000-0200-00008A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43" name="AutoShape 1" descr="image002">
          <a:extLst>
            <a:ext uri="{FF2B5EF4-FFF2-40B4-BE49-F238E27FC236}">
              <a16:creationId xmlns:a16="http://schemas.microsoft.com/office/drawing/2014/main" xmlns="" id="{00000000-0008-0000-0200-00008B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44" name="AutoShape 2" descr="image002">
          <a:extLst>
            <a:ext uri="{FF2B5EF4-FFF2-40B4-BE49-F238E27FC236}">
              <a16:creationId xmlns:a16="http://schemas.microsoft.com/office/drawing/2014/main" xmlns="" id="{00000000-0008-0000-0200-00008C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45" name="AutoShape 3" descr="image002">
          <a:extLst>
            <a:ext uri="{FF2B5EF4-FFF2-40B4-BE49-F238E27FC236}">
              <a16:creationId xmlns:a16="http://schemas.microsoft.com/office/drawing/2014/main" xmlns="" id="{00000000-0008-0000-0200-00008D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46" name="AutoShape 4" descr="image002">
          <a:extLst>
            <a:ext uri="{FF2B5EF4-FFF2-40B4-BE49-F238E27FC236}">
              <a16:creationId xmlns:a16="http://schemas.microsoft.com/office/drawing/2014/main" xmlns="" id="{00000000-0008-0000-0200-00008E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47" name="AutoShape 10" descr="image002">
          <a:extLst>
            <a:ext uri="{FF2B5EF4-FFF2-40B4-BE49-F238E27FC236}">
              <a16:creationId xmlns:a16="http://schemas.microsoft.com/office/drawing/2014/main" xmlns="" id="{00000000-0008-0000-0200-00008F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48" name="AutoShape 1" descr="image002">
          <a:extLst>
            <a:ext uri="{FF2B5EF4-FFF2-40B4-BE49-F238E27FC236}">
              <a16:creationId xmlns:a16="http://schemas.microsoft.com/office/drawing/2014/main" xmlns="" id="{00000000-0008-0000-0200-000090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49" name="AutoShape 2" descr="image002">
          <a:extLst>
            <a:ext uri="{FF2B5EF4-FFF2-40B4-BE49-F238E27FC236}">
              <a16:creationId xmlns:a16="http://schemas.microsoft.com/office/drawing/2014/main" xmlns="" id="{00000000-0008-0000-0200-000091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50" name="AutoShape 3" descr="image002">
          <a:extLst>
            <a:ext uri="{FF2B5EF4-FFF2-40B4-BE49-F238E27FC236}">
              <a16:creationId xmlns:a16="http://schemas.microsoft.com/office/drawing/2014/main" xmlns="" id="{00000000-0008-0000-0200-000092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51" name="AutoShape 4" descr="image002">
          <a:extLst>
            <a:ext uri="{FF2B5EF4-FFF2-40B4-BE49-F238E27FC236}">
              <a16:creationId xmlns:a16="http://schemas.microsoft.com/office/drawing/2014/main" xmlns="" id="{00000000-0008-0000-0200-000093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52" name="AutoShape 10" descr="image002">
          <a:extLst>
            <a:ext uri="{FF2B5EF4-FFF2-40B4-BE49-F238E27FC236}">
              <a16:creationId xmlns:a16="http://schemas.microsoft.com/office/drawing/2014/main" xmlns="" id="{00000000-0008-0000-0200-000094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53" name="AutoShape 1" descr="image002">
          <a:extLst>
            <a:ext uri="{FF2B5EF4-FFF2-40B4-BE49-F238E27FC236}">
              <a16:creationId xmlns:a16="http://schemas.microsoft.com/office/drawing/2014/main" xmlns="" id="{00000000-0008-0000-0200-000095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54" name="AutoShape 2" descr="image002">
          <a:extLst>
            <a:ext uri="{FF2B5EF4-FFF2-40B4-BE49-F238E27FC236}">
              <a16:creationId xmlns:a16="http://schemas.microsoft.com/office/drawing/2014/main" xmlns="" id="{00000000-0008-0000-0200-000096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55" name="AutoShape 3" descr="image002">
          <a:extLst>
            <a:ext uri="{FF2B5EF4-FFF2-40B4-BE49-F238E27FC236}">
              <a16:creationId xmlns:a16="http://schemas.microsoft.com/office/drawing/2014/main" xmlns="" id="{00000000-0008-0000-0200-000097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56" name="AutoShape 4" descr="image002">
          <a:extLst>
            <a:ext uri="{FF2B5EF4-FFF2-40B4-BE49-F238E27FC236}">
              <a16:creationId xmlns:a16="http://schemas.microsoft.com/office/drawing/2014/main" xmlns="" id="{00000000-0008-0000-0200-000098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57" name="AutoShape 10" descr="image002">
          <a:extLst>
            <a:ext uri="{FF2B5EF4-FFF2-40B4-BE49-F238E27FC236}">
              <a16:creationId xmlns:a16="http://schemas.microsoft.com/office/drawing/2014/main" xmlns="" id="{00000000-0008-0000-0200-000099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58" name="AutoShape 1" descr="image002">
          <a:extLst>
            <a:ext uri="{FF2B5EF4-FFF2-40B4-BE49-F238E27FC236}">
              <a16:creationId xmlns:a16="http://schemas.microsoft.com/office/drawing/2014/main" xmlns="" id="{00000000-0008-0000-0200-00009A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59" name="AutoShape 2" descr="image002">
          <a:extLst>
            <a:ext uri="{FF2B5EF4-FFF2-40B4-BE49-F238E27FC236}">
              <a16:creationId xmlns:a16="http://schemas.microsoft.com/office/drawing/2014/main" xmlns="" id="{00000000-0008-0000-0200-00009B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60" name="AutoShape 3" descr="image002">
          <a:extLst>
            <a:ext uri="{FF2B5EF4-FFF2-40B4-BE49-F238E27FC236}">
              <a16:creationId xmlns:a16="http://schemas.microsoft.com/office/drawing/2014/main" xmlns="" id="{00000000-0008-0000-0200-00009C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61" name="AutoShape 4" descr="image002">
          <a:extLst>
            <a:ext uri="{FF2B5EF4-FFF2-40B4-BE49-F238E27FC236}">
              <a16:creationId xmlns:a16="http://schemas.microsoft.com/office/drawing/2014/main" xmlns="" id="{00000000-0008-0000-0200-00009D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62" name="AutoShape 10" descr="image002">
          <a:extLst>
            <a:ext uri="{FF2B5EF4-FFF2-40B4-BE49-F238E27FC236}">
              <a16:creationId xmlns:a16="http://schemas.microsoft.com/office/drawing/2014/main" xmlns="" id="{00000000-0008-0000-0200-00009E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63" name="AutoShape 1" descr="image002">
          <a:extLst>
            <a:ext uri="{FF2B5EF4-FFF2-40B4-BE49-F238E27FC236}">
              <a16:creationId xmlns:a16="http://schemas.microsoft.com/office/drawing/2014/main" xmlns="" id="{00000000-0008-0000-0200-00009F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64" name="AutoShape 2" descr="image002">
          <a:extLst>
            <a:ext uri="{FF2B5EF4-FFF2-40B4-BE49-F238E27FC236}">
              <a16:creationId xmlns:a16="http://schemas.microsoft.com/office/drawing/2014/main" xmlns="" id="{00000000-0008-0000-0200-0000A0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65" name="AutoShape 3" descr="image002">
          <a:extLst>
            <a:ext uri="{FF2B5EF4-FFF2-40B4-BE49-F238E27FC236}">
              <a16:creationId xmlns:a16="http://schemas.microsoft.com/office/drawing/2014/main" xmlns="" id="{00000000-0008-0000-0200-0000A1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66" name="AutoShape 4" descr="image002">
          <a:extLst>
            <a:ext uri="{FF2B5EF4-FFF2-40B4-BE49-F238E27FC236}">
              <a16:creationId xmlns:a16="http://schemas.microsoft.com/office/drawing/2014/main" xmlns="" id="{00000000-0008-0000-0200-0000A2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67" name="AutoShape 10" descr="image002">
          <a:extLst>
            <a:ext uri="{FF2B5EF4-FFF2-40B4-BE49-F238E27FC236}">
              <a16:creationId xmlns:a16="http://schemas.microsoft.com/office/drawing/2014/main" xmlns="" id="{00000000-0008-0000-0200-0000A3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68" name="AutoShape 1" descr="image002">
          <a:extLst>
            <a:ext uri="{FF2B5EF4-FFF2-40B4-BE49-F238E27FC236}">
              <a16:creationId xmlns:a16="http://schemas.microsoft.com/office/drawing/2014/main" xmlns="" id="{00000000-0008-0000-0200-0000A4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69" name="AutoShape 2" descr="image002">
          <a:extLst>
            <a:ext uri="{FF2B5EF4-FFF2-40B4-BE49-F238E27FC236}">
              <a16:creationId xmlns:a16="http://schemas.microsoft.com/office/drawing/2014/main" xmlns="" id="{00000000-0008-0000-0200-0000A5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70" name="AutoShape 3" descr="image002">
          <a:extLst>
            <a:ext uri="{FF2B5EF4-FFF2-40B4-BE49-F238E27FC236}">
              <a16:creationId xmlns:a16="http://schemas.microsoft.com/office/drawing/2014/main" xmlns="" id="{00000000-0008-0000-0200-0000A6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71" name="AutoShape 4" descr="image002">
          <a:extLst>
            <a:ext uri="{FF2B5EF4-FFF2-40B4-BE49-F238E27FC236}">
              <a16:creationId xmlns:a16="http://schemas.microsoft.com/office/drawing/2014/main" xmlns="" id="{00000000-0008-0000-0200-0000A7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72" name="AutoShape 10" descr="image002">
          <a:extLst>
            <a:ext uri="{FF2B5EF4-FFF2-40B4-BE49-F238E27FC236}">
              <a16:creationId xmlns:a16="http://schemas.microsoft.com/office/drawing/2014/main" xmlns="" id="{00000000-0008-0000-0200-0000A8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73" name="AutoShape 1" descr="image002">
          <a:extLst>
            <a:ext uri="{FF2B5EF4-FFF2-40B4-BE49-F238E27FC236}">
              <a16:creationId xmlns:a16="http://schemas.microsoft.com/office/drawing/2014/main" xmlns="" id="{00000000-0008-0000-0200-0000A9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74" name="AutoShape 2" descr="image002">
          <a:extLst>
            <a:ext uri="{FF2B5EF4-FFF2-40B4-BE49-F238E27FC236}">
              <a16:creationId xmlns:a16="http://schemas.microsoft.com/office/drawing/2014/main" xmlns="" id="{00000000-0008-0000-0200-0000AA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75" name="AutoShape 3" descr="image002">
          <a:extLst>
            <a:ext uri="{FF2B5EF4-FFF2-40B4-BE49-F238E27FC236}">
              <a16:creationId xmlns:a16="http://schemas.microsoft.com/office/drawing/2014/main" xmlns="" id="{00000000-0008-0000-0200-0000AB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76" name="AutoShape 4" descr="image002">
          <a:extLst>
            <a:ext uri="{FF2B5EF4-FFF2-40B4-BE49-F238E27FC236}">
              <a16:creationId xmlns:a16="http://schemas.microsoft.com/office/drawing/2014/main" xmlns="" id="{00000000-0008-0000-0200-0000AC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77" name="AutoShape 10" descr="image002">
          <a:extLst>
            <a:ext uri="{FF2B5EF4-FFF2-40B4-BE49-F238E27FC236}">
              <a16:creationId xmlns:a16="http://schemas.microsoft.com/office/drawing/2014/main" xmlns="" id="{00000000-0008-0000-0200-0000AD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78" name="AutoShape 1" descr="image002">
          <a:extLst>
            <a:ext uri="{FF2B5EF4-FFF2-40B4-BE49-F238E27FC236}">
              <a16:creationId xmlns:a16="http://schemas.microsoft.com/office/drawing/2014/main" xmlns="" id="{00000000-0008-0000-0200-0000AE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79" name="AutoShape 2" descr="image002">
          <a:extLst>
            <a:ext uri="{FF2B5EF4-FFF2-40B4-BE49-F238E27FC236}">
              <a16:creationId xmlns:a16="http://schemas.microsoft.com/office/drawing/2014/main" xmlns="" id="{00000000-0008-0000-0200-0000AF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80" name="AutoShape 3" descr="image002">
          <a:extLst>
            <a:ext uri="{FF2B5EF4-FFF2-40B4-BE49-F238E27FC236}">
              <a16:creationId xmlns:a16="http://schemas.microsoft.com/office/drawing/2014/main" xmlns="" id="{00000000-0008-0000-0200-0000B0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81" name="AutoShape 4" descr="image002">
          <a:extLst>
            <a:ext uri="{FF2B5EF4-FFF2-40B4-BE49-F238E27FC236}">
              <a16:creationId xmlns:a16="http://schemas.microsoft.com/office/drawing/2014/main" xmlns="" id="{00000000-0008-0000-0200-0000B1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82" name="AutoShape 10" descr="image002">
          <a:extLst>
            <a:ext uri="{FF2B5EF4-FFF2-40B4-BE49-F238E27FC236}">
              <a16:creationId xmlns:a16="http://schemas.microsoft.com/office/drawing/2014/main" xmlns="" id="{00000000-0008-0000-0200-0000B2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83" name="AutoShape 1" descr="image002">
          <a:extLst>
            <a:ext uri="{FF2B5EF4-FFF2-40B4-BE49-F238E27FC236}">
              <a16:creationId xmlns:a16="http://schemas.microsoft.com/office/drawing/2014/main" xmlns="" id="{00000000-0008-0000-0200-0000B3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84" name="AutoShape 2" descr="image002">
          <a:extLst>
            <a:ext uri="{FF2B5EF4-FFF2-40B4-BE49-F238E27FC236}">
              <a16:creationId xmlns:a16="http://schemas.microsoft.com/office/drawing/2014/main" xmlns="" id="{00000000-0008-0000-0200-0000B4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85" name="AutoShape 3" descr="image002">
          <a:extLst>
            <a:ext uri="{FF2B5EF4-FFF2-40B4-BE49-F238E27FC236}">
              <a16:creationId xmlns:a16="http://schemas.microsoft.com/office/drawing/2014/main" xmlns="" id="{00000000-0008-0000-0200-0000B5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86" name="AutoShape 4" descr="image002">
          <a:extLst>
            <a:ext uri="{FF2B5EF4-FFF2-40B4-BE49-F238E27FC236}">
              <a16:creationId xmlns:a16="http://schemas.microsoft.com/office/drawing/2014/main" xmlns="" id="{00000000-0008-0000-0200-0000B6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87" name="AutoShape 10" descr="image002">
          <a:extLst>
            <a:ext uri="{FF2B5EF4-FFF2-40B4-BE49-F238E27FC236}">
              <a16:creationId xmlns:a16="http://schemas.microsoft.com/office/drawing/2014/main" xmlns="" id="{00000000-0008-0000-0200-0000B7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88" name="AutoShape 1" descr="image002">
          <a:extLst>
            <a:ext uri="{FF2B5EF4-FFF2-40B4-BE49-F238E27FC236}">
              <a16:creationId xmlns:a16="http://schemas.microsoft.com/office/drawing/2014/main" xmlns="" id="{00000000-0008-0000-0200-0000B8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89" name="AutoShape 2" descr="image002">
          <a:extLst>
            <a:ext uri="{FF2B5EF4-FFF2-40B4-BE49-F238E27FC236}">
              <a16:creationId xmlns:a16="http://schemas.microsoft.com/office/drawing/2014/main" xmlns="" id="{00000000-0008-0000-0200-0000B9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90" name="AutoShape 3" descr="image002">
          <a:extLst>
            <a:ext uri="{FF2B5EF4-FFF2-40B4-BE49-F238E27FC236}">
              <a16:creationId xmlns:a16="http://schemas.microsoft.com/office/drawing/2014/main" xmlns="" id="{00000000-0008-0000-0200-0000BA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91" name="AutoShape 4" descr="image002">
          <a:extLst>
            <a:ext uri="{FF2B5EF4-FFF2-40B4-BE49-F238E27FC236}">
              <a16:creationId xmlns:a16="http://schemas.microsoft.com/office/drawing/2014/main" xmlns="" id="{00000000-0008-0000-0200-0000BB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92" name="AutoShape 10" descr="image002">
          <a:extLst>
            <a:ext uri="{FF2B5EF4-FFF2-40B4-BE49-F238E27FC236}">
              <a16:creationId xmlns:a16="http://schemas.microsoft.com/office/drawing/2014/main" xmlns="" id="{00000000-0008-0000-0200-0000BC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93" name="AutoShape 1" descr="image002">
          <a:extLst>
            <a:ext uri="{FF2B5EF4-FFF2-40B4-BE49-F238E27FC236}">
              <a16:creationId xmlns:a16="http://schemas.microsoft.com/office/drawing/2014/main" xmlns="" id="{00000000-0008-0000-0200-0000BD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94" name="AutoShape 2" descr="image002">
          <a:extLst>
            <a:ext uri="{FF2B5EF4-FFF2-40B4-BE49-F238E27FC236}">
              <a16:creationId xmlns:a16="http://schemas.microsoft.com/office/drawing/2014/main" xmlns="" id="{00000000-0008-0000-0200-0000BE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95" name="AutoShape 3" descr="image002">
          <a:extLst>
            <a:ext uri="{FF2B5EF4-FFF2-40B4-BE49-F238E27FC236}">
              <a16:creationId xmlns:a16="http://schemas.microsoft.com/office/drawing/2014/main" xmlns="" id="{00000000-0008-0000-0200-0000BF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96" name="AutoShape 4" descr="image002">
          <a:extLst>
            <a:ext uri="{FF2B5EF4-FFF2-40B4-BE49-F238E27FC236}">
              <a16:creationId xmlns:a16="http://schemas.microsoft.com/office/drawing/2014/main" xmlns="" id="{00000000-0008-0000-0200-0000C0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97" name="AutoShape 10" descr="image002">
          <a:extLst>
            <a:ext uri="{FF2B5EF4-FFF2-40B4-BE49-F238E27FC236}">
              <a16:creationId xmlns:a16="http://schemas.microsoft.com/office/drawing/2014/main" xmlns="" id="{00000000-0008-0000-0200-0000C1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98" name="AutoShape 1" descr="image002">
          <a:extLst>
            <a:ext uri="{FF2B5EF4-FFF2-40B4-BE49-F238E27FC236}">
              <a16:creationId xmlns:a16="http://schemas.microsoft.com/office/drawing/2014/main" xmlns="" id="{00000000-0008-0000-0200-0000C2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99" name="AutoShape 2" descr="image002">
          <a:extLst>
            <a:ext uri="{FF2B5EF4-FFF2-40B4-BE49-F238E27FC236}">
              <a16:creationId xmlns:a16="http://schemas.microsoft.com/office/drawing/2014/main" xmlns="" id="{00000000-0008-0000-0200-0000C3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100" name="AutoShape 3" descr="image002">
          <a:extLst>
            <a:ext uri="{FF2B5EF4-FFF2-40B4-BE49-F238E27FC236}">
              <a16:creationId xmlns:a16="http://schemas.microsoft.com/office/drawing/2014/main" xmlns="" id="{00000000-0008-0000-0200-0000C4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101" name="AutoShape 4" descr="image002">
          <a:extLst>
            <a:ext uri="{FF2B5EF4-FFF2-40B4-BE49-F238E27FC236}">
              <a16:creationId xmlns:a16="http://schemas.microsoft.com/office/drawing/2014/main" xmlns="" id="{00000000-0008-0000-0200-0000C5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102" name="AutoShape 10" descr="image002">
          <a:extLst>
            <a:ext uri="{FF2B5EF4-FFF2-40B4-BE49-F238E27FC236}">
              <a16:creationId xmlns:a16="http://schemas.microsoft.com/office/drawing/2014/main" xmlns="" id="{00000000-0008-0000-0200-0000C6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103" name="AutoShape 1" descr="image002">
          <a:extLst>
            <a:ext uri="{FF2B5EF4-FFF2-40B4-BE49-F238E27FC236}">
              <a16:creationId xmlns:a16="http://schemas.microsoft.com/office/drawing/2014/main" xmlns="" id="{00000000-0008-0000-0200-0000C7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104" name="AutoShape 2" descr="image002">
          <a:extLst>
            <a:ext uri="{FF2B5EF4-FFF2-40B4-BE49-F238E27FC236}">
              <a16:creationId xmlns:a16="http://schemas.microsoft.com/office/drawing/2014/main" xmlns="" id="{00000000-0008-0000-0200-0000C8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105" name="AutoShape 3" descr="image002">
          <a:extLst>
            <a:ext uri="{FF2B5EF4-FFF2-40B4-BE49-F238E27FC236}">
              <a16:creationId xmlns:a16="http://schemas.microsoft.com/office/drawing/2014/main" xmlns="" id="{00000000-0008-0000-0200-0000C9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106" name="AutoShape 4" descr="image002">
          <a:extLst>
            <a:ext uri="{FF2B5EF4-FFF2-40B4-BE49-F238E27FC236}">
              <a16:creationId xmlns:a16="http://schemas.microsoft.com/office/drawing/2014/main" xmlns="" id="{00000000-0008-0000-0200-0000CA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107" name="AutoShape 10" descr="image002">
          <a:extLst>
            <a:ext uri="{FF2B5EF4-FFF2-40B4-BE49-F238E27FC236}">
              <a16:creationId xmlns:a16="http://schemas.microsoft.com/office/drawing/2014/main" xmlns="" id="{00000000-0008-0000-0200-0000CB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08" name="AutoShape 1" descr="image002">
          <a:extLst>
            <a:ext uri="{FF2B5EF4-FFF2-40B4-BE49-F238E27FC236}">
              <a16:creationId xmlns:a16="http://schemas.microsoft.com/office/drawing/2014/main" xmlns="" id="{00000000-0008-0000-0200-0000CC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09" name="AutoShape 2" descr="image002">
          <a:extLst>
            <a:ext uri="{FF2B5EF4-FFF2-40B4-BE49-F238E27FC236}">
              <a16:creationId xmlns:a16="http://schemas.microsoft.com/office/drawing/2014/main" xmlns="" id="{00000000-0008-0000-0200-0000CD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10" name="AutoShape 3" descr="image002">
          <a:extLst>
            <a:ext uri="{FF2B5EF4-FFF2-40B4-BE49-F238E27FC236}">
              <a16:creationId xmlns:a16="http://schemas.microsoft.com/office/drawing/2014/main" xmlns="" id="{00000000-0008-0000-0200-0000CE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11" name="AutoShape 4" descr="image002">
          <a:extLst>
            <a:ext uri="{FF2B5EF4-FFF2-40B4-BE49-F238E27FC236}">
              <a16:creationId xmlns:a16="http://schemas.microsoft.com/office/drawing/2014/main" xmlns="" id="{00000000-0008-0000-0200-0000CF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12" name="AutoShape 10" descr="image002">
          <a:extLst>
            <a:ext uri="{FF2B5EF4-FFF2-40B4-BE49-F238E27FC236}">
              <a16:creationId xmlns:a16="http://schemas.microsoft.com/office/drawing/2014/main" xmlns="" id="{00000000-0008-0000-0200-0000D0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13" name="AutoShape 1" descr="image002">
          <a:extLst>
            <a:ext uri="{FF2B5EF4-FFF2-40B4-BE49-F238E27FC236}">
              <a16:creationId xmlns:a16="http://schemas.microsoft.com/office/drawing/2014/main" xmlns="" id="{00000000-0008-0000-0200-0000D1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14" name="AutoShape 2" descr="image002">
          <a:extLst>
            <a:ext uri="{FF2B5EF4-FFF2-40B4-BE49-F238E27FC236}">
              <a16:creationId xmlns:a16="http://schemas.microsoft.com/office/drawing/2014/main" xmlns="" id="{00000000-0008-0000-0200-0000D2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15" name="AutoShape 3" descr="image002">
          <a:extLst>
            <a:ext uri="{FF2B5EF4-FFF2-40B4-BE49-F238E27FC236}">
              <a16:creationId xmlns:a16="http://schemas.microsoft.com/office/drawing/2014/main" xmlns="" id="{00000000-0008-0000-0200-0000D3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16" name="AutoShape 4" descr="image002">
          <a:extLst>
            <a:ext uri="{FF2B5EF4-FFF2-40B4-BE49-F238E27FC236}">
              <a16:creationId xmlns:a16="http://schemas.microsoft.com/office/drawing/2014/main" xmlns="" id="{00000000-0008-0000-0200-0000D4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17" name="AutoShape 10" descr="image002">
          <a:extLst>
            <a:ext uri="{FF2B5EF4-FFF2-40B4-BE49-F238E27FC236}">
              <a16:creationId xmlns:a16="http://schemas.microsoft.com/office/drawing/2014/main" xmlns="" id="{00000000-0008-0000-0200-0000D5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18" name="AutoShape 1" descr="image002">
          <a:extLst>
            <a:ext uri="{FF2B5EF4-FFF2-40B4-BE49-F238E27FC236}">
              <a16:creationId xmlns:a16="http://schemas.microsoft.com/office/drawing/2014/main" xmlns="" id="{00000000-0008-0000-0200-0000D6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19" name="AutoShape 2" descr="image002">
          <a:extLst>
            <a:ext uri="{FF2B5EF4-FFF2-40B4-BE49-F238E27FC236}">
              <a16:creationId xmlns:a16="http://schemas.microsoft.com/office/drawing/2014/main" xmlns="" id="{00000000-0008-0000-0200-0000D7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20" name="AutoShape 3" descr="image002">
          <a:extLst>
            <a:ext uri="{FF2B5EF4-FFF2-40B4-BE49-F238E27FC236}">
              <a16:creationId xmlns:a16="http://schemas.microsoft.com/office/drawing/2014/main" xmlns="" id="{00000000-0008-0000-0200-0000D8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21" name="AutoShape 4" descr="image002">
          <a:extLst>
            <a:ext uri="{FF2B5EF4-FFF2-40B4-BE49-F238E27FC236}">
              <a16:creationId xmlns:a16="http://schemas.microsoft.com/office/drawing/2014/main" xmlns="" id="{00000000-0008-0000-0200-0000D9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22" name="AutoShape 10" descr="image002">
          <a:extLst>
            <a:ext uri="{FF2B5EF4-FFF2-40B4-BE49-F238E27FC236}">
              <a16:creationId xmlns:a16="http://schemas.microsoft.com/office/drawing/2014/main" xmlns="" id="{00000000-0008-0000-0200-0000DA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23" name="AutoShape 1" descr="image002">
          <a:extLst>
            <a:ext uri="{FF2B5EF4-FFF2-40B4-BE49-F238E27FC236}">
              <a16:creationId xmlns:a16="http://schemas.microsoft.com/office/drawing/2014/main" xmlns="" id="{00000000-0008-0000-0200-0000DB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24" name="AutoShape 2" descr="image002">
          <a:extLst>
            <a:ext uri="{FF2B5EF4-FFF2-40B4-BE49-F238E27FC236}">
              <a16:creationId xmlns:a16="http://schemas.microsoft.com/office/drawing/2014/main" xmlns="" id="{00000000-0008-0000-0200-0000DC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25" name="AutoShape 3" descr="image002">
          <a:extLst>
            <a:ext uri="{FF2B5EF4-FFF2-40B4-BE49-F238E27FC236}">
              <a16:creationId xmlns:a16="http://schemas.microsoft.com/office/drawing/2014/main" xmlns="" id="{00000000-0008-0000-0200-0000DD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26" name="AutoShape 4" descr="image002">
          <a:extLst>
            <a:ext uri="{FF2B5EF4-FFF2-40B4-BE49-F238E27FC236}">
              <a16:creationId xmlns:a16="http://schemas.microsoft.com/office/drawing/2014/main" xmlns="" id="{00000000-0008-0000-0200-0000DE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27" name="AutoShape 10" descr="image002">
          <a:extLst>
            <a:ext uri="{FF2B5EF4-FFF2-40B4-BE49-F238E27FC236}">
              <a16:creationId xmlns:a16="http://schemas.microsoft.com/office/drawing/2014/main" xmlns="" id="{00000000-0008-0000-0200-0000DF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28" name="AutoShape 1" descr="image002">
          <a:extLst>
            <a:ext uri="{FF2B5EF4-FFF2-40B4-BE49-F238E27FC236}">
              <a16:creationId xmlns:a16="http://schemas.microsoft.com/office/drawing/2014/main" xmlns="" id="{00000000-0008-0000-0200-0000E0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29" name="AutoShape 2" descr="image002">
          <a:extLst>
            <a:ext uri="{FF2B5EF4-FFF2-40B4-BE49-F238E27FC236}">
              <a16:creationId xmlns:a16="http://schemas.microsoft.com/office/drawing/2014/main" xmlns="" id="{00000000-0008-0000-0200-0000E1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30" name="AutoShape 3" descr="image002">
          <a:extLst>
            <a:ext uri="{FF2B5EF4-FFF2-40B4-BE49-F238E27FC236}">
              <a16:creationId xmlns:a16="http://schemas.microsoft.com/office/drawing/2014/main" xmlns="" id="{00000000-0008-0000-0200-0000E2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31" name="AutoShape 4" descr="image002">
          <a:extLst>
            <a:ext uri="{FF2B5EF4-FFF2-40B4-BE49-F238E27FC236}">
              <a16:creationId xmlns:a16="http://schemas.microsoft.com/office/drawing/2014/main" xmlns="" id="{00000000-0008-0000-0200-0000E3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32" name="AutoShape 10" descr="image002">
          <a:extLst>
            <a:ext uri="{FF2B5EF4-FFF2-40B4-BE49-F238E27FC236}">
              <a16:creationId xmlns:a16="http://schemas.microsoft.com/office/drawing/2014/main" xmlns="" id="{00000000-0008-0000-0200-0000E4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33" name="AutoShape 1" descr="image002">
          <a:extLst>
            <a:ext uri="{FF2B5EF4-FFF2-40B4-BE49-F238E27FC236}">
              <a16:creationId xmlns:a16="http://schemas.microsoft.com/office/drawing/2014/main" xmlns="" id="{00000000-0008-0000-0200-0000E5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34" name="AutoShape 2" descr="image002">
          <a:extLst>
            <a:ext uri="{FF2B5EF4-FFF2-40B4-BE49-F238E27FC236}">
              <a16:creationId xmlns:a16="http://schemas.microsoft.com/office/drawing/2014/main" xmlns="" id="{00000000-0008-0000-0200-0000E6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35" name="AutoShape 3" descr="image002">
          <a:extLst>
            <a:ext uri="{FF2B5EF4-FFF2-40B4-BE49-F238E27FC236}">
              <a16:creationId xmlns:a16="http://schemas.microsoft.com/office/drawing/2014/main" xmlns="" id="{00000000-0008-0000-0200-0000E7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36" name="AutoShape 4" descr="image002">
          <a:extLst>
            <a:ext uri="{FF2B5EF4-FFF2-40B4-BE49-F238E27FC236}">
              <a16:creationId xmlns:a16="http://schemas.microsoft.com/office/drawing/2014/main" xmlns="" id="{00000000-0008-0000-0200-0000E8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37" name="AutoShape 10" descr="image002">
          <a:extLst>
            <a:ext uri="{FF2B5EF4-FFF2-40B4-BE49-F238E27FC236}">
              <a16:creationId xmlns:a16="http://schemas.microsoft.com/office/drawing/2014/main" xmlns="" id="{00000000-0008-0000-0200-0000E9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38" name="AutoShape 1" descr="image002">
          <a:extLst>
            <a:ext uri="{FF2B5EF4-FFF2-40B4-BE49-F238E27FC236}">
              <a16:creationId xmlns:a16="http://schemas.microsoft.com/office/drawing/2014/main" xmlns="" id="{00000000-0008-0000-0200-0000EA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39" name="AutoShape 2" descr="image002">
          <a:extLst>
            <a:ext uri="{FF2B5EF4-FFF2-40B4-BE49-F238E27FC236}">
              <a16:creationId xmlns:a16="http://schemas.microsoft.com/office/drawing/2014/main" xmlns="" id="{00000000-0008-0000-0200-0000EB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40" name="AutoShape 3" descr="image002">
          <a:extLst>
            <a:ext uri="{FF2B5EF4-FFF2-40B4-BE49-F238E27FC236}">
              <a16:creationId xmlns:a16="http://schemas.microsoft.com/office/drawing/2014/main" xmlns="" id="{00000000-0008-0000-0200-0000EC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41" name="AutoShape 4" descr="image002">
          <a:extLst>
            <a:ext uri="{FF2B5EF4-FFF2-40B4-BE49-F238E27FC236}">
              <a16:creationId xmlns:a16="http://schemas.microsoft.com/office/drawing/2014/main" xmlns="" id="{00000000-0008-0000-0200-0000ED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42" name="AutoShape 10" descr="image002">
          <a:extLst>
            <a:ext uri="{FF2B5EF4-FFF2-40B4-BE49-F238E27FC236}">
              <a16:creationId xmlns:a16="http://schemas.microsoft.com/office/drawing/2014/main" xmlns="" id="{00000000-0008-0000-0200-0000EE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43" name="AutoShape 1" descr="image002">
          <a:extLst>
            <a:ext uri="{FF2B5EF4-FFF2-40B4-BE49-F238E27FC236}">
              <a16:creationId xmlns:a16="http://schemas.microsoft.com/office/drawing/2014/main" xmlns="" id="{00000000-0008-0000-0200-0000EF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44" name="AutoShape 2" descr="image002">
          <a:extLst>
            <a:ext uri="{FF2B5EF4-FFF2-40B4-BE49-F238E27FC236}">
              <a16:creationId xmlns:a16="http://schemas.microsoft.com/office/drawing/2014/main" xmlns="" id="{00000000-0008-0000-0200-0000F0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45" name="AutoShape 3" descr="image002">
          <a:extLst>
            <a:ext uri="{FF2B5EF4-FFF2-40B4-BE49-F238E27FC236}">
              <a16:creationId xmlns:a16="http://schemas.microsoft.com/office/drawing/2014/main" xmlns="" id="{00000000-0008-0000-0200-0000F1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46" name="AutoShape 4" descr="image002">
          <a:extLst>
            <a:ext uri="{FF2B5EF4-FFF2-40B4-BE49-F238E27FC236}">
              <a16:creationId xmlns:a16="http://schemas.microsoft.com/office/drawing/2014/main" xmlns="" id="{00000000-0008-0000-0200-0000F2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47" name="AutoShape 10" descr="image002">
          <a:extLst>
            <a:ext uri="{FF2B5EF4-FFF2-40B4-BE49-F238E27FC236}">
              <a16:creationId xmlns:a16="http://schemas.microsoft.com/office/drawing/2014/main" xmlns="" id="{00000000-0008-0000-0200-0000F3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48" name="AutoShape 1" descr="image002">
          <a:extLst>
            <a:ext uri="{FF2B5EF4-FFF2-40B4-BE49-F238E27FC236}">
              <a16:creationId xmlns:a16="http://schemas.microsoft.com/office/drawing/2014/main" xmlns="" id="{00000000-0008-0000-0200-0000F4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49" name="AutoShape 2" descr="image002">
          <a:extLst>
            <a:ext uri="{FF2B5EF4-FFF2-40B4-BE49-F238E27FC236}">
              <a16:creationId xmlns:a16="http://schemas.microsoft.com/office/drawing/2014/main" xmlns="" id="{00000000-0008-0000-0200-0000F5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50" name="AutoShape 3" descr="image002">
          <a:extLst>
            <a:ext uri="{FF2B5EF4-FFF2-40B4-BE49-F238E27FC236}">
              <a16:creationId xmlns:a16="http://schemas.microsoft.com/office/drawing/2014/main" xmlns="" id="{00000000-0008-0000-0200-0000F6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51" name="AutoShape 4" descr="image002">
          <a:extLst>
            <a:ext uri="{FF2B5EF4-FFF2-40B4-BE49-F238E27FC236}">
              <a16:creationId xmlns:a16="http://schemas.microsoft.com/office/drawing/2014/main" xmlns="" id="{00000000-0008-0000-0200-0000F7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52" name="AutoShape 10" descr="image002">
          <a:extLst>
            <a:ext uri="{FF2B5EF4-FFF2-40B4-BE49-F238E27FC236}">
              <a16:creationId xmlns:a16="http://schemas.microsoft.com/office/drawing/2014/main" xmlns="" id="{00000000-0008-0000-0200-0000F8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53" name="AutoShape 1" descr="image002">
          <a:extLst>
            <a:ext uri="{FF2B5EF4-FFF2-40B4-BE49-F238E27FC236}">
              <a16:creationId xmlns:a16="http://schemas.microsoft.com/office/drawing/2014/main" xmlns="" id="{00000000-0008-0000-0200-0000F9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54" name="AutoShape 2" descr="image002">
          <a:extLst>
            <a:ext uri="{FF2B5EF4-FFF2-40B4-BE49-F238E27FC236}">
              <a16:creationId xmlns:a16="http://schemas.microsoft.com/office/drawing/2014/main" xmlns="" id="{00000000-0008-0000-0200-0000FA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55" name="AutoShape 3" descr="image002">
          <a:extLst>
            <a:ext uri="{FF2B5EF4-FFF2-40B4-BE49-F238E27FC236}">
              <a16:creationId xmlns:a16="http://schemas.microsoft.com/office/drawing/2014/main" xmlns="" id="{00000000-0008-0000-0200-0000FB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56" name="AutoShape 4" descr="image002">
          <a:extLst>
            <a:ext uri="{FF2B5EF4-FFF2-40B4-BE49-F238E27FC236}">
              <a16:creationId xmlns:a16="http://schemas.microsoft.com/office/drawing/2014/main" xmlns="" id="{00000000-0008-0000-0200-0000FC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57" name="AutoShape 10" descr="image002">
          <a:extLst>
            <a:ext uri="{FF2B5EF4-FFF2-40B4-BE49-F238E27FC236}">
              <a16:creationId xmlns:a16="http://schemas.microsoft.com/office/drawing/2014/main" xmlns="" id="{00000000-0008-0000-0200-0000FD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58" name="AutoShape 1" descr="image002">
          <a:extLst>
            <a:ext uri="{FF2B5EF4-FFF2-40B4-BE49-F238E27FC236}">
              <a16:creationId xmlns:a16="http://schemas.microsoft.com/office/drawing/2014/main" xmlns="" id="{00000000-0008-0000-0200-0000FE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59" name="AutoShape 2" descr="image002">
          <a:extLst>
            <a:ext uri="{FF2B5EF4-FFF2-40B4-BE49-F238E27FC236}">
              <a16:creationId xmlns:a16="http://schemas.microsoft.com/office/drawing/2014/main" xmlns="" id="{00000000-0008-0000-0200-0000FF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60" name="AutoShape 3" descr="image002">
          <a:extLst>
            <a:ext uri="{FF2B5EF4-FFF2-40B4-BE49-F238E27FC236}">
              <a16:creationId xmlns:a16="http://schemas.microsoft.com/office/drawing/2014/main" xmlns="" id="{00000000-0008-0000-0200-000000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61" name="AutoShape 4" descr="image002">
          <a:extLst>
            <a:ext uri="{FF2B5EF4-FFF2-40B4-BE49-F238E27FC236}">
              <a16:creationId xmlns:a16="http://schemas.microsoft.com/office/drawing/2014/main" xmlns="" id="{00000000-0008-0000-0200-000001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62" name="AutoShape 10" descr="image002">
          <a:extLst>
            <a:ext uri="{FF2B5EF4-FFF2-40B4-BE49-F238E27FC236}">
              <a16:creationId xmlns:a16="http://schemas.microsoft.com/office/drawing/2014/main" xmlns="" id="{00000000-0008-0000-0200-000002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63" name="AutoShape 1" descr="image002">
          <a:extLst>
            <a:ext uri="{FF2B5EF4-FFF2-40B4-BE49-F238E27FC236}">
              <a16:creationId xmlns:a16="http://schemas.microsoft.com/office/drawing/2014/main" xmlns="" id="{00000000-0008-0000-0200-000003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64" name="AutoShape 2" descr="image002">
          <a:extLst>
            <a:ext uri="{FF2B5EF4-FFF2-40B4-BE49-F238E27FC236}">
              <a16:creationId xmlns:a16="http://schemas.microsoft.com/office/drawing/2014/main" xmlns="" id="{00000000-0008-0000-0200-000004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65" name="AutoShape 3" descr="image002">
          <a:extLst>
            <a:ext uri="{FF2B5EF4-FFF2-40B4-BE49-F238E27FC236}">
              <a16:creationId xmlns:a16="http://schemas.microsoft.com/office/drawing/2014/main" xmlns="" id="{00000000-0008-0000-0200-000005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66" name="AutoShape 4" descr="image002">
          <a:extLst>
            <a:ext uri="{FF2B5EF4-FFF2-40B4-BE49-F238E27FC236}">
              <a16:creationId xmlns:a16="http://schemas.microsoft.com/office/drawing/2014/main" xmlns="" id="{00000000-0008-0000-0200-000006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67" name="AutoShape 10" descr="image002">
          <a:extLst>
            <a:ext uri="{FF2B5EF4-FFF2-40B4-BE49-F238E27FC236}">
              <a16:creationId xmlns:a16="http://schemas.microsoft.com/office/drawing/2014/main" xmlns="" id="{00000000-0008-0000-0200-000007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68" name="AutoShape 1" descr="image002">
          <a:extLst>
            <a:ext uri="{FF2B5EF4-FFF2-40B4-BE49-F238E27FC236}">
              <a16:creationId xmlns:a16="http://schemas.microsoft.com/office/drawing/2014/main" xmlns="" id="{00000000-0008-0000-0200-000008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69" name="AutoShape 2" descr="image002">
          <a:extLst>
            <a:ext uri="{FF2B5EF4-FFF2-40B4-BE49-F238E27FC236}">
              <a16:creationId xmlns:a16="http://schemas.microsoft.com/office/drawing/2014/main" xmlns="" id="{00000000-0008-0000-0200-000009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70" name="AutoShape 3" descr="image002">
          <a:extLst>
            <a:ext uri="{FF2B5EF4-FFF2-40B4-BE49-F238E27FC236}">
              <a16:creationId xmlns:a16="http://schemas.microsoft.com/office/drawing/2014/main" xmlns="" id="{00000000-0008-0000-0200-00000A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71" name="AutoShape 4" descr="image002">
          <a:extLst>
            <a:ext uri="{FF2B5EF4-FFF2-40B4-BE49-F238E27FC236}">
              <a16:creationId xmlns:a16="http://schemas.microsoft.com/office/drawing/2014/main" xmlns="" id="{00000000-0008-0000-0200-00000B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72" name="AutoShape 10" descr="image002">
          <a:extLst>
            <a:ext uri="{FF2B5EF4-FFF2-40B4-BE49-F238E27FC236}">
              <a16:creationId xmlns:a16="http://schemas.microsoft.com/office/drawing/2014/main" xmlns="" id="{00000000-0008-0000-0200-00000C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73" name="AutoShape 1" descr="image002">
          <a:extLst>
            <a:ext uri="{FF2B5EF4-FFF2-40B4-BE49-F238E27FC236}">
              <a16:creationId xmlns:a16="http://schemas.microsoft.com/office/drawing/2014/main" xmlns="" id="{00000000-0008-0000-0200-00000D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74" name="AutoShape 2" descr="image002">
          <a:extLst>
            <a:ext uri="{FF2B5EF4-FFF2-40B4-BE49-F238E27FC236}">
              <a16:creationId xmlns:a16="http://schemas.microsoft.com/office/drawing/2014/main" xmlns="" id="{00000000-0008-0000-0200-00000E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75" name="AutoShape 3" descr="image002">
          <a:extLst>
            <a:ext uri="{FF2B5EF4-FFF2-40B4-BE49-F238E27FC236}">
              <a16:creationId xmlns:a16="http://schemas.microsoft.com/office/drawing/2014/main" xmlns="" id="{00000000-0008-0000-0200-00000F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76" name="AutoShape 4" descr="image002">
          <a:extLst>
            <a:ext uri="{FF2B5EF4-FFF2-40B4-BE49-F238E27FC236}">
              <a16:creationId xmlns:a16="http://schemas.microsoft.com/office/drawing/2014/main" xmlns="" id="{00000000-0008-0000-0200-000010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77" name="AutoShape 10" descr="image002">
          <a:extLst>
            <a:ext uri="{FF2B5EF4-FFF2-40B4-BE49-F238E27FC236}">
              <a16:creationId xmlns:a16="http://schemas.microsoft.com/office/drawing/2014/main" xmlns="" id="{00000000-0008-0000-0200-000011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78" name="AutoShape 1" descr="image002">
          <a:extLst>
            <a:ext uri="{FF2B5EF4-FFF2-40B4-BE49-F238E27FC236}">
              <a16:creationId xmlns:a16="http://schemas.microsoft.com/office/drawing/2014/main" xmlns="" id="{00000000-0008-0000-0200-000012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79" name="AutoShape 2" descr="image002">
          <a:extLst>
            <a:ext uri="{FF2B5EF4-FFF2-40B4-BE49-F238E27FC236}">
              <a16:creationId xmlns:a16="http://schemas.microsoft.com/office/drawing/2014/main" xmlns="" id="{00000000-0008-0000-0200-000013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80" name="AutoShape 3" descr="image002">
          <a:extLst>
            <a:ext uri="{FF2B5EF4-FFF2-40B4-BE49-F238E27FC236}">
              <a16:creationId xmlns:a16="http://schemas.microsoft.com/office/drawing/2014/main" xmlns="" id="{00000000-0008-0000-0200-000014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81" name="AutoShape 4" descr="image002">
          <a:extLst>
            <a:ext uri="{FF2B5EF4-FFF2-40B4-BE49-F238E27FC236}">
              <a16:creationId xmlns:a16="http://schemas.microsoft.com/office/drawing/2014/main" xmlns="" id="{00000000-0008-0000-0200-000015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82" name="AutoShape 10" descr="image002">
          <a:extLst>
            <a:ext uri="{FF2B5EF4-FFF2-40B4-BE49-F238E27FC236}">
              <a16:creationId xmlns:a16="http://schemas.microsoft.com/office/drawing/2014/main" xmlns="" id="{00000000-0008-0000-0200-000016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83" name="AutoShape 1" descr="image002">
          <a:extLst>
            <a:ext uri="{FF2B5EF4-FFF2-40B4-BE49-F238E27FC236}">
              <a16:creationId xmlns:a16="http://schemas.microsoft.com/office/drawing/2014/main" xmlns="" id="{00000000-0008-0000-0200-000017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84" name="AutoShape 2" descr="image002">
          <a:extLst>
            <a:ext uri="{FF2B5EF4-FFF2-40B4-BE49-F238E27FC236}">
              <a16:creationId xmlns:a16="http://schemas.microsoft.com/office/drawing/2014/main" xmlns="" id="{00000000-0008-0000-0200-000018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85" name="AutoShape 3" descr="image002">
          <a:extLst>
            <a:ext uri="{FF2B5EF4-FFF2-40B4-BE49-F238E27FC236}">
              <a16:creationId xmlns:a16="http://schemas.microsoft.com/office/drawing/2014/main" xmlns="" id="{00000000-0008-0000-0200-000019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86" name="AutoShape 4" descr="image002">
          <a:extLst>
            <a:ext uri="{FF2B5EF4-FFF2-40B4-BE49-F238E27FC236}">
              <a16:creationId xmlns:a16="http://schemas.microsoft.com/office/drawing/2014/main" xmlns="" id="{00000000-0008-0000-0200-00001A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87" name="AutoShape 10" descr="image002">
          <a:extLst>
            <a:ext uri="{FF2B5EF4-FFF2-40B4-BE49-F238E27FC236}">
              <a16:creationId xmlns:a16="http://schemas.microsoft.com/office/drawing/2014/main" xmlns="" id="{00000000-0008-0000-0200-00001B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88" name="AutoShape 1" descr="image002">
          <a:extLst>
            <a:ext uri="{FF2B5EF4-FFF2-40B4-BE49-F238E27FC236}">
              <a16:creationId xmlns:a16="http://schemas.microsoft.com/office/drawing/2014/main" xmlns="" id="{00000000-0008-0000-0200-00001C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89" name="AutoShape 2" descr="image002">
          <a:extLst>
            <a:ext uri="{FF2B5EF4-FFF2-40B4-BE49-F238E27FC236}">
              <a16:creationId xmlns:a16="http://schemas.microsoft.com/office/drawing/2014/main" xmlns="" id="{00000000-0008-0000-0200-00001D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90" name="AutoShape 3" descr="image002">
          <a:extLst>
            <a:ext uri="{FF2B5EF4-FFF2-40B4-BE49-F238E27FC236}">
              <a16:creationId xmlns:a16="http://schemas.microsoft.com/office/drawing/2014/main" xmlns="" id="{00000000-0008-0000-0200-00001E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91" name="AutoShape 4" descr="image002">
          <a:extLst>
            <a:ext uri="{FF2B5EF4-FFF2-40B4-BE49-F238E27FC236}">
              <a16:creationId xmlns:a16="http://schemas.microsoft.com/office/drawing/2014/main" xmlns="" id="{00000000-0008-0000-0200-00001F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92" name="AutoShape 10" descr="image002">
          <a:extLst>
            <a:ext uri="{FF2B5EF4-FFF2-40B4-BE49-F238E27FC236}">
              <a16:creationId xmlns:a16="http://schemas.microsoft.com/office/drawing/2014/main" xmlns="" id="{00000000-0008-0000-0200-000020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93" name="AutoShape 1" descr="image002">
          <a:extLst>
            <a:ext uri="{FF2B5EF4-FFF2-40B4-BE49-F238E27FC236}">
              <a16:creationId xmlns:a16="http://schemas.microsoft.com/office/drawing/2014/main" xmlns="" id="{00000000-0008-0000-0200-000021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94" name="AutoShape 2" descr="image002">
          <a:extLst>
            <a:ext uri="{FF2B5EF4-FFF2-40B4-BE49-F238E27FC236}">
              <a16:creationId xmlns:a16="http://schemas.microsoft.com/office/drawing/2014/main" xmlns="" id="{00000000-0008-0000-0200-000022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95" name="AutoShape 3" descr="image002">
          <a:extLst>
            <a:ext uri="{FF2B5EF4-FFF2-40B4-BE49-F238E27FC236}">
              <a16:creationId xmlns:a16="http://schemas.microsoft.com/office/drawing/2014/main" xmlns="" id="{00000000-0008-0000-0200-000023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96" name="AutoShape 4" descr="image002">
          <a:extLst>
            <a:ext uri="{FF2B5EF4-FFF2-40B4-BE49-F238E27FC236}">
              <a16:creationId xmlns:a16="http://schemas.microsoft.com/office/drawing/2014/main" xmlns="" id="{00000000-0008-0000-0200-000024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97" name="AutoShape 10" descr="image002">
          <a:extLst>
            <a:ext uri="{FF2B5EF4-FFF2-40B4-BE49-F238E27FC236}">
              <a16:creationId xmlns:a16="http://schemas.microsoft.com/office/drawing/2014/main" xmlns="" id="{00000000-0008-0000-0200-000025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98" name="AutoShape 1" descr="image002">
          <a:extLst>
            <a:ext uri="{FF2B5EF4-FFF2-40B4-BE49-F238E27FC236}">
              <a16:creationId xmlns:a16="http://schemas.microsoft.com/office/drawing/2014/main" xmlns="" id="{00000000-0008-0000-0200-000026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99" name="AutoShape 2" descr="image002">
          <a:extLst>
            <a:ext uri="{FF2B5EF4-FFF2-40B4-BE49-F238E27FC236}">
              <a16:creationId xmlns:a16="http://schemas.microsoft.com/office/drawing/2014/main" xmlns="" id="{00000000-0008-0000-0200-000027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00" name="AutoShape 3" descr="image002">
          <a:extLst>
            <a:ext uri="{FF2B5EF4-FFF2-40B4-BE49-F238E27FC236}">
              <a16:creationId xmlns:a16="http://schemas.microsoft.com/office/drawing/2014/main" xmlns="" id="{00000000-0008-0000-0200-000028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01" name="AutoShape 4" descr="image002">
          <a:extLst>
            <a:ext uri="{FF2B5EF4-FFF2-40B4-BE49-F238E27FC236}">
              <a16:creationId xmlns:a16="http://schemas.microsoft.com/office/drawing/2014/main" xmlns="" id="{00000000-0008-0000-0200-000029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02" name="AutoShape 10" descr="image002">
          <a:extLst>
            <a:ext uri="{FF2B5EF4-FFF2-40B4-BE49-F238E27FC236}">
              <a16:creationId xmlns:a16="http://schemas.microsoft.com/office/drawing/2014/main" xmlns="" id="{00000000-0008-0000-0200-00002A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03" name="AutoShape 1" descr="image002">
          <a:extLst>
            <a:ext uri="{FF2B5EF4-FFF2-40B4-BE49-F238E27FC236}">
              <a16:creationId xmlns:a16="http://schemas.microsoft.com/office/drawing/2014/main" xmlns="" id="{00000000-0008-0000-0200-00002B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04" name="AutoShape 2" descr="image002">
          <a:extLst>
            <a:ext uri="{FF2B5EF4-FFF2-40B4-BE49-F238E27FC236}">
              <a16:creationId xmlns:a16="http://schemas.microsoft.com/office/drawing/2014/main" xmlns="" id="{00000000-0008-0000-0200-00002C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05" name="AutoShape 3" descr="image002">
          <a:extLst>
            <a:ext uri="{FF2B5EF4-FFF2-40B4-BE49-F238E27FC236}">
              <a16:creationId xmlns:a16="http://schemas.microsoft.com/office/drawing/2014/main" xmlns="" id="{00000000-0008-0000-0200-00002D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06" name="AutoShape 4" descr="image002">
          <a:extLst>
            <a:ext uri="{FF2B5EF4-FFF2-40B4-BE49-F238E27FC236}">
              <a16:creationId xmlns:a16="http://schemas.microsoft.com/office/drawing/2014/main" xmlns="" id="{00000000-0008-0000-0200-00002E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07" name="AutoShape 10" descr="image002">
          <a:extLst>
            <a:ext uri="{FF2B5EF4-FFF2-40B4-BE49-F238E27FC236}">
              <a16:creationId xmlns:a16="http://schemas.microsoft.com/office/drawing/2014/main" xmlns="" id="{00000000-0008-0000-0200-00002F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08" name="AutoShape 1" descr="image002">
          <a:extLst>
            <a:ext uri="{FF2B5EF4-FFF2-40B4-BE49-F238E27FC236}">
              <a16:creationId xmlns:a16="http://schemas.microsoft.com/office/drawing/2014/main" xmlns="" id="{00000000-0008-0000-0200-000030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09" name="AutoShape 2" descr="image002">
          <a:extLst>
            <a:ext uri="{FF2B5EF4-FFF2-40B4-BE49-F238E27FC236}">
              <a16:creationId xmlns:a16="http://schemas.microsoft.com/office/drawing/2014/main" xmlns="" id="{00000000-0008-0000-0200-000031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10" name="AutoShape 3" descr="image002">
          <a:extLst>
            <a:ext uri="{FF2B5EF4-FFF2-40B4-BE49-F238E27FC236}">
              <a16:creationId xmlns:a16="http://schemas.microsoft.com/office/drawing/2014/main" xmlns="" id="{00000000-0008-0000-0200-000032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11" name="AutoShape 4" descr="image002">
          <a:extLst>
            <a:ext uri="{FF2B5EF4-FFF2-40B4-BE49-F238E27FC236}">
              <a16:creationId xmlns:a16="http://schemas.microsoft.com/office/drawing/2014/main" xmlns="" id="{00000000-0008-0000-0200-000033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12" name="AutoShape 10" descr="image002">
          <a:extLst>
            <a:ext uri="{FF2B5EF4-FFF2-40B4-BE49-F238E27FC236}">
              <a16:creationId xmlns:a16="http://schemas.microsoft.com/office/drawing/2014/main" xmlns="" id="{00000000-0008-0000-0200-000034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13" name="AutoShape 1" descr="image002">
          <a:extLst>
            <a:ext uri="{FF2B5EF4-FFF2-40B4-BE49-F238E27FC236}">
              <a16:creationId xmlns:a16="http://schemas.microsoft.com/office/drawing/2014/main" xmlns="" id="{00000000-0008-0000-0200-000035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14" name="AutoShape 2" descr="image002">
          <a:extLst>
            <a:ext uri="{FF2B5EF4-FFF2-40B4-BE49-F238E27FC236}">
              <a16:creationId xmlns:a16="http://schemas.microsoft.com/office/drawing/2014/main" xmlns="" id="{00000000-0008-0000-0200-000036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15" name="AutoShape 3" descr="image002">
          <a:extLst>
            <a:ext uri="{FF2B5EF4-FFF2-40B4-BE49-F238E27FC236}">
              <a16:creationId xmlns:a16="http://schemas.microsoft.com/office/drawing/2014/main" xmlns="" id="{00000000-0008-0000-0200-000037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16" name="AutoShape 4" descr="image002">
          <a:extLst>
            <a:ext uri="{FF2B5EF4-FFF2-40B4-BE49-F238E27FC236}">
              <a16:creationId xmlns:a16="http://schemas.microsoft.com/office/drawing/2014/main" xmlns="" id="{00000000-0008-0000-0200-000038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17" name="AutoShape 10" descr="image002">
          <a:extLst>
            <a:ext uri="{FF2B5EF4-FFF2-40B4-BE49-F238E27FC236}">
              <a16:creationId xmlns:a16="http://schemas.microsoft.com/office/drawing/2014/main" xmlns="" id="{00000000-0008-0000-0200-000039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18" name="AutoShape 1" descr="image002">
          <a:extLst>
            <a:ext uri="{FF2B5EF4-FFF2-40B4-BE49-F238E27FC236}">
              <a16:creationId xmlns:a16="http://schemas.microsoft.com/office/drawing/2014/main" xmlns="" id="{00000000-0008-0000-0200-00003A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19" name="AutoShape 2" descr="image002">
          <a:extLst>
            <a:ext uri="{FF2B5EF4-FFF2-40B4-BE49-F238E27FC236}">
              <a16:creationId xmlns:a16="http://schemas.microsoft.com/office/drawing/2014/main" xmlns="" id="{00000000-0008-0000-0200-00003B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20" name="AutoShape 3" descr="image002">
          <a:extLst>
            <a:ext uri="{FF2B5EF4-FFF2-40B4-BE49-F238E27FC236}">
              <a16:creationId xmlns:a16="http://schemas.microsoft.com/office/drawing/2014/main" xmlns="" id="{00000000-0008-0000-0200-00003C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21" name="AutoShape 4" descr="image002">
          <a:extLst>
            <a:ext uri="{FF2B5EF4-FFF2-40B4-BE49-F238E27FC236}">
              <a16:creationId xmlns:a16="http://schemas.microsoft.com/office/drawing/2014/main" xmlns="" id="{00000000-0008-0000-0200-00003D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22" name="AutoShape 10" descr="image002">
          <a:extLst>
            <a:ext uri="{FF2B5EF4-FFF2-40B4-BE49-F238E27FC236}">
              <a16:creationId xmlns:a16="http://schemas.microsoft.com/office/drawing/2014/main" xmlns="" id="{00000000-0008-0000-0200-00003E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23" name="AutoShape 1" descr="image002">
          <a:extLst>
            <a:ext uri="{FF2B5EF4-FFF2-40B4-BE49-F238E27FC236}">
              <a16:creationId xmlns:a16="http://schemas.microsoft.com/office/drawing/2014/main" xmlns="" id="{00000000-0008-0000-0200-00003F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24" name="AutoShape 2" descr="image002">
          <a:extLst>
            <a:ext uri="{FF2B5EF4-FFF2-40B4-BE49-F238E27FC236}">
              <a16:creationId xmlns:a16="http://schemas.microsoft.com/office/drawing/2014/main" xmlns="" id="{00000000-0008-0000-0200-000040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25" name="AutoShape 3" descr="image002">
          <a:extLst>
            <a:ext uri="{FF2B5EF4-FFF2-40B4-BE49-F238E27FC236}">
              <a16:creationId xmlns:a16="http://schemas.microsoft.com/office/drawing/2014/main" xmlns="" id="{00000000-0008-0000-0200-000041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26" name="AutoShape 4" descr="image002">
          <a:extLst>
            <a:ext uri="{FF2B5EF4-FFF2-40B4-BE49-F238E27FC236}">
              <a16:creationId xmlns:a16="http://schemas.microsoft.com/office/drawing/2014/main" xmlns="" id="{00000000-0008-0000-0200-000042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27" name="AutoShape 10" descr="image002">
          <a:extLst>
            <a:ext uri="{FF2B5EF4-FFF2-40B4-BE49-F238E27FC236}">
              <a16:creationId xmlns:a16="http://schemas.microsoft.com/office/drawing/2014/main" xmlns="" id="{00000000-0008-0000-0200-000043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28" name="AutoShape 1" descr="image002">
          <a:extLst>
            <a:ext uri="{FF2B5EF4-FFF2-40B4-BE49-F238E27FC236}">
              <a16:creationId xmlns:a16="http://schemas.microsoft.com/office/drawing/2014/main" xmlns="" id="{00000000-0008-0000-0200-000044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29" name="AutoShape 2" descr="image002">
          <a:extLst>
            <a:ext uri="{FF2B5EF4-FFF2-40B4-BE49-F238E27FC236}">
              <a16:creationId xmlns:a16="http://schemas.microsoft.com/office/drawing/2014/main" xmlns="" id="{00000000-0008-0000-0200-000045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30" name="AutoShape 3" descr="image002">
          <a:extLst>
            <a:ext uri="{FF2B5EF4-FFF2-40B4-BE49-F238E27FC236}">
              <a16:creationId xmlns:a16="http://schemas.microsoft.com/office/drawing/2014/main" xmlns="" id="{00000000-0008-0000-0200-000046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31" name="AutoShape 4" descr="image002">
          <a:extLst>
            <a:ext uri="{FF2B5EF4-FFF2-40B4-BE49-F238E27FC236}">
              <a16:creationId xmlns:a16="http://schemas.microsoft.com/office/drawing/2014/main" xmlns="" id="{00000000-0008-0000-0200-000047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32" name="AutoShape 10" descr="image002">
          <a:extLst>
            <a:ext uri="{FF2B5EF4-FFF2-40B4-BE49-F238E27FC236}">
              <a16:creationId xmlns:a16="http://schemas.microsoft.com/office/drawing/2014/main" xmlns="" id="{00000000-0008-0000-0200-000048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33" name="AutoShape 1" descr="image002">
          <a:extLst>
            <a:ext uri="{FF2B5EF4-FFF2-40B4-BE49-F238E27FC236}">
              <a16:creationId xmlns:a16="http://schemas.microsoft.com/office/drawing/2014/main" xmlns="" id="{00000000-0008-0000-0200-000049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34" name="AutoShape 2" descr="image002">
          <a:extLst>
            <a:ext uri="{FF2B5EF4-FFF2-40B4-BE49-F238E27FC236}">
              <a16:creationId xmlns:a16="http://schemas.microsoft.com/office/drawing/2014/main" xmlns="" id="{00000000-0008-0000-0200-00004A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35" name="AutoShape 3" descr="image002">
          <a:extLst>
            <a:ext uri="{FF2B5EF4-FFF2-40B4-BE49-F238E27FC236}">
              <a16:creationId xmlns:a16="http://schemas.microsoft.com/office/drawing/2014/main" xmlns="" id="{00000000-0008-0000-0200-00004B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36" name="AutoShape 4" descr="image002">
          <a:extLst>
            <a:ext uri="{FF2B5EF4-FFF2-40B4-BE49-F238E27FC236}">
              <a16:creationId xmlns:a16="http://schemas.microsoft.com/office/drawing/2014/main" xmlns="" id="{00000000-0008-0000-0200-00004C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37" name="AutoShape 10" descr="image002">
          <a:extLst>
            <a:ext uri="{FF2B5EF4-FFF2-40B4-BE49-F238E27FC236}">
              <a16:creationId xmlns:a16="http://schemas.microsoft.com/office/drawing/2014/main" xmlns="" id="{00000000-0008-0000-0200-00004D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38" name="AutoShape 1" descr="image002">
          <a:extLst>
            <a:ext uri="{FF2B5EF4-FFF2-40B4-BE49-F238E27FC236}">
              <a16:creationId xmlns:a16="http://schemas.microsoft.com/office/drawing/2014/main" xmlns="" id="{00000000-0008-0000-0200-00004E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39" name="AutoShape 2" descr="image002">
          <a:extLst>
            <a:ext uri="{FF2B5EF4-FFF2-40B4-BE49-F238E27FC236}">
              <a16:creationId xmlns:a16="http://schemas.microsoft.com/office/drawing/2014/main" xmlns="" id="{00000000-0008-0000-0200-00004F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40" name="AutoShape 3" descr="image002">
          <a:extLst>
            <a:ext uri="{FF2B5EF4-FFF2-40B4-BE49-F238E27FC236}">
              <a16:creationId xmlns:a16="http://schemas.microsoft.com/office/drawing/2014/main" xmlns="" id="{00000000-0008-0000-0200-000050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41" name="AutoShape 4" descr="image002">
          <a:extLst>
            <a:ext uri="{FF2B5EF4-FFF2-40B4-BE49-F238E27FC236}">
              <a16:creationId xmlns:a16="http://schemas.microsoft.com/office/drawing/2014/main" xmlns="" id="{00000000-0008-0000-0200-000051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42" name="AutoShape 10" descr="image002">
          <a:extLst>
            <a:ext uri="{FF2B5EF4-FFF2-40B4-BE49-F238E27FC236}">
              <a16:creationId xmlns:a16="http://schemas.microsoft.com/office/drawing/2014/main" xmlns="" id="{00000000-0008-0000-0200-000052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43" name="AutoShape 1" descr="image002">
          <a:extLst>
            <a:ext uri="{FF2B5EF4-FFF2-40B4-BE49-F238E27FC236}">
              <a16:creationId xmlns:a16="http://schemas.microsoft.com/office/drawing/2014/main" xmlns="" id="{00000000-0008-0000-0200-000053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44" name="AutoShape 2" descr="image002">
          <a:extLst>
            <a:ext uri="{FF2B5EF4-FFF2-40B4-BE49-F238E27FC236}">
              <a16:creationId xmlns:a16="http://schemas.microsoft.com/office/drawing/2014/main" xmlns="" id="{00000000-0008-0000-0200-000054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45" name="AutoShape 3" descr="image002">
          <a:extLst>
            <a:ext uri="{FF2B5EF4-FFF2-40B4-BE49-F238E27FC236}">
              <a16:creationId xmlns:a16="http://schemas.microsoft.com/office/drawing/2014/main" xmlns="" id="{00000000-0008-0000-0200-000055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46" name="AutoShape 4" descr="image002">
          <a:extLst>
            <a:ext uri="{FF2B5EF4-FFF2-40B4-BE49-F238E27FC236}">
              <a16:creationId xmlns:a16="http://schemas.microsoft.com/office/drawing/2014/main" xmlns="" id="{00000000-0008-0000-0200-000056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47" name="AutoShape 10" descr="image002">
          <a:extLst>
            <a:ext uri="{FF2B5EF4-FFF2-40B4-BE49-F238E27FC236}">
              <a16:creationId xmlns:a16="http://schemas.microsoft.com/office/drawing/2014/main" xmlns="" id="{00000000-0008-0000-0200-000057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48" name="AutoShape 1" descr="image002">
          <a:extLst>
            <a:ext uri="{FF2B5EF4-FFF2-40B4-BE49-F238E27FC236}">
              <a16:creationId xmlns:a16="http://schemas.microsoft.com/office/drawing/2014/main" xmlns="" id="{00000000-0008-0000-0200-000058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49" name="AutoShape 2" descr="image002">
          <a:extLst>
            <a:ext uri="{FF2B5EF4-FFF2-40B4-BE49-F238E27FC236}">
              <a16:creationId xmlns:a16="http://schemas.microsoft.com/office/drawing/2014/main" xmlns="" id="{00000000-0008-0000-0200-000059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50" name="AutoShape 3" descr="image002">
          <a:extLst>
            <a:ext uri="{FF2B5EF4-FFF2-40B4-BE49-F238E27FC236}">
              <a16:creationId xmlns:a16="http://schemas.microsoft.com/office/drawing/2014/main" xmlns="" id="{00000000-0008-0000-0200-00005A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51" name="AutoShape 4" descr="image002">
          <a:extLst>
            <a:ext uri="{FF2B5EF4-FFF2-40B4-BE49-F238E27FC236}">
              <a16:creationId xmlns:a16="http://schemas.microsoft.com/office/drawing/2014/main" xmlns="" id="{00000000-0008-0000-0200-00005B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52" name="AutoShape 10" descr="image002">
          <a:extLst>
            <a:ext uri="{FF2B5EF4-FFF2-40B4-BE49-F238E27FC236}">
              <a16:creationId xmlns:a16="http://schemas.microsoft.com/office/drawing/2014/main" xmlns="" id="{00000000-0008-0000-0200-00005C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53" name="AutoShape 1" descr="image002">
          <a:extLst>
            <a:ext uri="{FF2B5EF4-FFF2-40B4-BE49-F238E27FC236}">
              <a16:creationId xmlns:a16="http://schemas.microsoft.com/office/drawing/2014/main" xmlns="" id="{00000000-0008-0000-0200-00005D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54" name="AutoShape 2" descr="image002">
          <a:extLst>
            <a:ext uri="{FF2B5EF4-FFF2-40B4-BE49-F238E27FC236}">
              <a16:creationId xmlns:a16="http://schemas.microsoft.com/office/drawing/2014/main" xmlns="" id="{00000000-0008-0000-0200-00005E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55" name="AutoShape 3" descr="image002">
          <a:extLst>
            <a:ext uri="{FF2B5EF4-FFF2-40B4-BE49-F238E27FC236}">
              <a16:creationId xmlns:a16="http://schemas.microsoft.com/office/drawing/2014/main" xmlns="" id="{00000000-0008-0000-0200-00005F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56" name="AutoShape 4" descr="image002">
          <a:extLst>
            <a:ext uri="{FF2B5EF4-FFF2-40B4-BE49-F238E27FC236}">
              <a16:creationId xmlns:a16="http://schemas.microsoft.com/office/drawing/2014/main" xmlns="" id="{00000000-0008-0000-0200-000060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57" name="AutoShape 10" descr="image002">
          <a:extLst>
            <a:ext uri="{FF2B5EF4-FFF2-40B4-BE49-F238E27FC236}">
              <a16:creationId xmlns:a16="http://schemas.microsoft.com/office/drawing/2014/main" xmlns="" id="{00000000-0008-0000-0200-000061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58" name="AutoShape 1" descr="image002">
          <a:extLst>
            <a:ext uri="{FF2B5EF4-FFF2-40B4-BE49-F238E27FC236}">
              <a16:creationId xmlns:a16="http://schemas.microsoft.com/office/drawing/2014/main" xmlns="" id="{00000000-0008-0000-0200-000062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59" name="AutoShape 2" descr="image002">
          <a:extLst>
            <a:ext uri="{FF2B5EF4-FFF2-40B4-BE49-F238E27FC236}">
              <a16:creationId xmlns:a16="http://schemas.microsoft.com/office/drawing/2014/main" xmlns="" id="{00000000-0008-0000-0200-000063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60" name="AutoShape 3" descr="image002">
          <a:extLst>
            <a:ext uri="{FF2B5EF4-FFF2-40B4-BE49-F238E27FC236}">
              <a16:creationId xmlns:a16="http://schemas.microsoft.com/office/drawing/2014/main" xmlns="" id="{00000000-0008-0000-0200-000064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61" name="AutoShape 4" descr="image002">
          <a:extLst>
            <a:ext uri="{FF2B5EF4-FFF2-40B4-BE49-F238E27FC236}">
              <a16:creationId xmlns:a16="http://schemas.microsoft.com/office/drawing/2014/main" xmlns="" id="{00000000-0008-0000-0200-000065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62" name="AutoShape 10" descr="image002">
          <a:extLst>
            <a:ext uri="{FF2B5EF4-FFF2-40B4-BE49-F238E27FC236}">
              <a16:creationId xmlns:a16="http://schemas.microsoft.com/office/drawing/2014/main" xmlns="" id="{00000000-0008-0000-0200-000066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63" name="AutoShape 1" descr="image002">
          <a:extLst>
            <a:ext uri="{FF2B5EF4-FFF2-40B4-BE49-F238E27FC236}">
              <a16:creationId xmlns:a16="http://schemas.microsoft.com/office/drawing/2014/main" xmlns="" id="{00000000-0008-0000-0200-000067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64" name="AutoShape 2" descr="image002">
          <a:extLst>
            <a:ext uri="{FF2B5EF4-FFF2-40B4-BE49-F238E27FC236}">
              <a16:creationId xmlns:a16="http://schemas.microsoft.com/office/drawing/2014/main" xmlns="" id="{00000000-0008-0000-0200-000068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65" name="AutoShape 3" descr="image002">
          <a:extLst>
            <a:ext uri="{FF2B5EF4-FFF2-40B4-BE49-F238E27FC236}">
              <a16:creationId xmlns:a16="http://schemas.microsoft.com/office/drawing/2014/main" xmlns="" id="{00000000-0008-0000-0200-000069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66" name="AutoShape 4" descr="image002">
          <a:extLst>
            <a:ext uri="{FF2B5EF4-FFF2-40B4-BE49-F238E27FC236}">
              <a16:creationId xmlns:a16="http://schemas.microsoft.com/office/drawing/2014/main" xmlns="" id="{00000000-0008-0000-0200-00006A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67" name="AutoShape 10" descr="image002">
          <a:extLst>
            <a:ext uri="{FF2B5EF4-FFF2-40B4-BE49-F238E27FC236}">
              <a16:creationId xmlns:a16="http://schemas.microsoft.com/office/drawing/2014/main" xmlns="" id="{00000000-0008-0000-0200-00006B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68" name="AutoShape 1" descr="image002">
          <a:extLst>
            <a:ext uri="{FF2B5EF4-FFF2-40B4-BE49-F238E27FC236}">
              <a16:creationId xmlns:a16="http://schemas.microsoft.com/office/drawing/2014/main" xmlns="" id="{00000000-0008-0000-0200-00006C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69" name="AutoShape 2" descr="image002">
          <a:extLst>
            <a:ext uri="{FF2B5EF4-FFF2-40B4-BE49-F238E27FC236}">
              <a16:creationId xmlns:a16="http://schemas.microsoft.com/office/drawing/2014/main" xmlns="" id="{00000000-0008-0000-0200-00006D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70" name="AutoShape 3" descr="image002">
          <a:extLst>
            <a:ext uri="{FF2B5EF4-FFF2-40B4-BE49-F238E27FC236}">
              <a16:creationId xmlns:a16="http://schemas.microsoft.com/office/drawing/2014/main" xmlns="" id="{00000000-0008-0000-0200-00006E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71" name="AutoShape 4" descr="image002">
          <a:extLst>
            <a:ext uri="{FF2B5EF4-FFF2-40B4-BE49-F238E27FC236}">
              <a16:creationId xmlns:a16="http://schemas.microsoft.com/office/drawing/2014/main" xmlns="" id="{00000000-0008-0000-0200-00006F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72" name="AutoShape 10" descr="image002">
          <a:extLst>
            <a:ext uri="{FF2B5EF4-FFF2-40B4-BE49-F238E27FC236}">
              <a16:creationId xmlns:a16="http://schemas.microsoft.com/office/drawing/2014/main" xmlns="" id="{00000000-0008-0000-0200-000070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73" name="AutoShape 1" descr="image002">
          <a:extLst>
            <a:ext uri="{FF2B5EF4-FFF2-40B4-BE49-F238E27FC236}">
              <a16:creationId xmlns:a16="http://schemas.microsoft.com/office/drawing/2014/main" xmlns="" id="{00000000-0008-0000-0200-000071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74" name="AutoShape 2" descr="image002">
          <a:extLst>
            <a:ext uri="{FF2B5EF4-FFF2-40B4-BE49-F238E27FC236}">
              <a16:creationId xmlns:a16="http://schemas.microsoft.com/office/drawing/2014/main" xmlns="" id="{00000000-0008-0000-0200-000072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75" name="AutoShape 3" descr="image002">
          <a:extLst>
            <a:ext uri="{FF2B5EF4-FFF2-40B4-BE49-F238E27FC236}">
              <a16:creationId xmlns:a16="http://schemas.microsoft.com/office/drawing/2014/main" xmlns="" id="{00000000-0008-0000-0200-000073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76" name="AutoShape 4" descr="image002">
          <a:extLst>
            <a:ext uri="{FF2B5EF4-FFF2-40B4-BE49-F238E27FC236}">
              <a16:creationId xmlns:a16="http://schemas.microsoft.com/office/drawing/2014/main" xmlns="" id="{00000000-0008-0000-0200-000074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77" name="AutoShape 10" descr="image002">
          <a:extLst>
            <a:ext uri="{FF2B5EF4-FFF2-40B4-BE49-F238E27FC236}">
              <a16:creationId xmlns:a16="http://schemas.microsoft.com/office/drawing/2014/main" xmlns="" id="{00000000-0008-0000-0200-000075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78" name="AutoShape 1" descr="image002">
          <a:extLst>
            <a:ext uri="{FF2B5EF4-FFF2-40B4-BE49-F238E27FC236}">
              <a16:creationId xmlns:a16="http://schemas.microsoft.com/office/drawing/2014/main" xmlns="" id="{00000000-0008-0000-0200-000076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79" name="AutoShape 2" descr="image002">
          <a:extLst>
            <a:ext uri="{FF2B5EF4-FFF2-40B4-BE49-F238E27FC236}">
              <a16:creationId xmlns:a16="http://schemas.microsoft.com/office/drawing/2014/main" xmlns="" id="{00000000-0008-0000-0200-000077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80" name="AutoShape 3" descr="image002">
          <a:extLst>
            <a:ext uri="{FF2B5EF4-FFF2-40B4-BE49-F238E27FC236}">
              <a16:creationId xmlns:a16="http://schemas.microsoft.com/office/drawing/2014/main" xmlns="" id="{00000000-0008-0000-0200-000078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81" name="AutoShape 4" descr="image002">
          <a:extLst>
            <a:ext uri="{FF2B5EF4-FFF2-40B4-BE49-F238E27FC236}">
              <a16:creationId xmlns:a16="http://schemas.microsoft.com/office/drawing/2014/main" xmlns="" id="{00000000-0008-0000-0200-000079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82" name="AutoShape 10" descr="image002">
          <a:extLst>
            <a:ext uri="{FF2B5EF4-FFF2-40B4-BE49-F238E27FC236}">
              <a16:creationId xmlns:a16="http://schemas.microsoft.com/office/drawing/2014/main" xmlns="" id="{00000000-0008-0000-0200-00007A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83" name="AutoShape 1" descr="image002">
          <a:extLst>
            <a:ext uri="{FF2B5EF4-FFF2-40B4-BE49-F238E27FC236}">
              <a16:creationId xmlns:a16="http://schemas.microsoft.com/office/drawing/2014/main" xmlns="" id="{00000000-0008-0000-0200-00007B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84" name="AutoShape 2" descr="image002">
          <a:extLst>
            <a:ext uri="{FF2B5EF4-FFF2-40B4-BE49-F238E27FC236}">
              <a16:creationId xmlns:a16="http://schemas.microsoft.com/office/drawing/2014/main" xmlns="" id="{00000000-0008-0000-0200-00007C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85" name="AutoShape 3" descr="image002">
          <a:extLst>
            <a:ext uri="{FF2B5EF4-FFF2-40B4-BE49-F238E27FC236}">
              <a16:creationId xmlns:a16="http://schemas.microsoft.com/office/drawing/2014/main" xmlns="" id="{00000000-0008-0000-0200-00007D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86" name="AutoShape 4" descr="image002">
          <a:extLst>
            <a:ext uri="{FF2B5EF4-FFF2-40B4-BE49-F238E27FC236}">
              <a16:creationId xmlns:a16="http://schemas.microsoft.com/office/drawing/2014/main" xmlns="" id="{00000000-0008-0000-0200-00007E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87" name="AutoShape 10" descr="image002">
          <a:extLst>
            <a:ext uri="{FF2B5EF4-FFF2-40B4-BE49-F238E27FC236}">
              <a16:creationId xmlns:a16="http://schemas.microsoft.com/office/drawing/2014/main" xmlns="" id="{00000000-0008-0000-0200-00007F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88" name="AutoShape 1" descr="image002">
          <a:extLst>
            <a:ext uri="{FF2B5EF4-FFF2-40B4-BE49-F238E27FC236}">
              <a16:creationId xmlns:a16="http://schemas.microsoft.com/office/drawing/2014/main" xmlns="" id="{00000000-0008-0000-0200-000080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89" name="AutoShape 2" descr="image002">
          <a:extLst>
            <a:ext uri="{FF2B5EF4-FFF2-40B4-BE49-F238E27FC236}">
              <a16:creationId xmlns:a16="http://schemas.microsoft.com/office/drawing/2014/main" xmlns="" id="{00000000-0008-0000-0200-000081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90" name="AutoShape 3" descr="image002">
          <a:extLst>
            <a:ext uri="{FF2B5EF4-FFF2-40B4-BE49-F238E27FC236}">
              <a16:creationId xmlns:a16="http://schemas.microsoft.com/office/drawing/2014/main" xmlns="" id="{00000000-0008-0000-0200-000082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91" name="AutoShape 4" descr="image002">
          <a:extLst>
            <a:ext uri="{FF2B5EF4-FFF2-40B4-BE49-F238E27FC236}">
              <a16:creationId xmlns:a16="http://schemas.microsoft.com/office/drawing/2014/main" xmlns="" id="{00000000-0008-0000-0200-000083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92" name="AutoShape 10" descr="image002">
          <a:extLst>
            <a:ext uri="{FF2B5EF4-FFF2-40B4-BE49-F238E27FC236}">
              <a16:creationId xmlns:a16="http://schemas.microsoft.com/office/drawing/2014/main" xmlns="" id="{00000000-0008-0000-0200-000084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93" name="AutoShape 1" descr="image002">
          <a:extLst>
            <a:ext uri="{FF2B5EF4-FFF2-40B4-BE49-F238E27FC236}">
              <a16:creationId xmlns:a16="http://schemas.microsoft.com/office/drawing/2014/main" xmlns="" id="{00000000-0008-0000-0200-000085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94" name="AutoShape 2" descr="image002">
          <a:extLst>
            <a:ext uri="{FF2B5EF4-FFF2-40B4-BE49-F238E27FC236}">
              <a16:creationId xmlns:a16="http://schemas.microsoft.com/office/drawing/2014/main" xmlns="" id="{00000000-0008-0000-0200-000086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95" name="AutoShape 3" descr="image002">
          <a:extLst>
            <a:ext uri="{FF2B5EF4-FFF2-40B4-BE49-F238E27FC236}">
              <a16:creationId xmlns:a16="http://schemas.microsoft.com/office/drawing/2014/main" xmlns="" id="{00000000-0008-0000-0200-000087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96" name="AutoShape 4" descr="image002">
          <a:extLst>
            <a:ext uri="{FF2B5EF4-FFF2-40B4-BE49-F238E27FC236}">
              <a16:creationId xmlns:a16="http://schemas.microsoft.com/office/drawing/2014/main" xmlns="" id="{00000000-0008-0000-0200-000088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97" name="AutoShape 10" descr="image002">
          <a:extLst>
            <a:ext uri="{FF2B5EF4-FFF2-40B4-BE49-F238E27FC236}">
              <a16:creationId xmlns:a16="http://schemas.microsoft.com/office/drawing/2014/main" xmlns="" id="{00000000-0008-0000-0200-000089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98" name="AutoShape 1" descr="image002">
          <a:extLst>
            <a:ext uri="{FF2B5EF4-FFF2-40B4-BE49-F238E27FC236}">
              <a16:creationId xmlns:a16="http://schemas.microsoft.com/office/drawing/2014/main" xmlns="" id="{00000000-0008-0000-0200-00008A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99" name="AutoShape 2" descr="image002">
          <a:extLst>
            <a:ext uri="{FF2B5EF4-FFF2-40B4-BE49-F238E27FC236}">
              <a16:creationId xmlns:a16="http://schemas.microsoft.com/office/drawing/2014/main" xmlns="" id="{00000000-0008-0000-0200-00008B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00" name="AutoShape 3" descr="image002">
          <a:extLst>
            <a:ext uri="{FF2B5EF4-FFF2-40B4-BE49-F238E27FC236}">
              <a16:creationId xmlns:a16="http://schemas.microsoft.com/office/drawing/2014/main" xmlns="" id="{00000000-0008-0000-0200-00008C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01" name="AutoShape 4" descr="image002">
          <a:extLst>
            <a:ext uri="{FF2B5EF4-FFF2-40B4-BE49-F238E27FC236}">
              <a16:creationId xmlns:a16="http://schemas.microsoft.com/office/drawing/2014/main" xmlns="" id="{00000000-0008-0000-0200-00008D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02" name="AutoShape 10" descr="image002">
          <a:extLst>
            <a:ext uri="{FF2B5EF4-FFF2-40B4-BE49-F238E27FC236}">
              <a16:creationId xmlns:a16="http://schemas.microsoft.com/office/drawing/2014/main" xmlns="" id="{00000000-0008-0000-0200-00008E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03" name="AutoShape 1" descr="image002">
          <a:extLst>
            <a:ext uri="{FF2B5EF4-FFF2-40B4-BE49-F238E27FC236}">
              <a16:creationId xmlns:a16="http://schemas.microsoft.com/office/drawing/2014/main" xmlns="" id="{00000000-0008-0000-0200-00008F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04" name="AutoShape 2" descr="image002">
          <a:extLst>
            <a:ext uri="{FF2B5EF4-FFF2-40B4-BE49-F238E27FC236}">
              <a16:creationId xmlns:a16="http://schemas.microsoft.com/office/drawing/2014/main" xmlns="" id="{00000000-0008-0000-0200-000090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05" name="AutoShape 3" descr="image002">
          <a:extLst>
            <a:ext uri="{FF2B5EF4-FFF2-40B4-BE49-F238E27FC236}">
              <a16:creationId xmlns:a16="http://schemas.microsoft.com/office/drawing/2014/main" xmlns="" id="{00000000-0008-0000-0200-000091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06" name="AutoShape 4" descr="image002">
          <a:extLst>
            <a:ext uri="{FF2B5EF4-FFF2-40B4-BE49-F238E27FC236}">
              <a16:creationId xmlns:a16="http://schemas.microsoft.com/office/drawing/2014/main" xmlns="" id="{00000000-0008-0000-0200-000092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07" name="AutoShape 10" descr="image002">
          <a:extLst>
            <a:ext uri="{FF2B5EF4-FFF2-40B4-BE49-F238E27FC236}">
              <a16:creationId xmlns:a16="http://schemas.microsoft.com/office/drawing/2014/main" xmlns="" id="{00000000-0008-0000-0200-000093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08" name="AutoShape 1" descr="image002">
          <a:extLst>
            <a:ext uri="{FF2B5EF4-FFF2-40B4-BE49-F238E27FC236}">
              <a16:creationId xmlns:a16="http://schemas.microsoft.com/office/drawing/2014/main" xmlns="" id="{00000000-0008-0000-0200-000094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09" name="AutoShape 2" descr="image002">
          <a:extLst>
            <a:ext uri="{FF2B5EF4-FFF2-40B4-BE49-F238E27FC236}">
              <a16:creationId xmlns:a16="http://schemas.microsoft.com/office/drawing/2014/main" xmlns="" id="{00000000-0008-0000-0200-000095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10" name="AutoShape 3" descr="image002">
          <a:extLst>
            <a:ext uri="{FF2B5EF4-FFF2-40B4-BE49-F238E27FC236}">
              <a16:creationId xmlns:a16="http://schemas.microsoft.com/office/drawing/2014/main" xmlns="" id="{00000000-0008-0000-0200-000096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11" name="AutoShape 4" descr="image002">
          <a:extLst>
            <a:ext uri="{FF2B5EF4-FFF2-40B4-BE49-F238E27FC236}">
              <a16:creationId xmlns:a16="http://schemas.microsoft.com/office/drawing/2014/main" xmlns="" id="{00000000-0008-0000-0200-000097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12" name="AutoShape 10" descr="image002">
          <a:extLst>
            <a:ext uri="{FF2B5EF4-FFF2-40B4-BE49-F238E27FC236}">
              <a16:creationId xmlns:a16="http://schemas.microsoft.com/office/drawing/2014/main" xmlns="" id="{00000000-0008-0000-0200-000098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13" name="AutoShape 1" descr="image002">
          <a:extLst>
            <a:ext uri="{FF2B5EF4-FFF2-40B4-BE49-F238E27FC236}">
              <a16:creationId xmlns:a16="http://schemas.microsoft.com/office/drawing/2014/main" xmlns="" id="{00000000-0008-0000-0200-000099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14" name="AutoShape 2" descr="image002">
          <a:extLst>
            <a:ext uri="{FF2B5EF4-FFF2-40B4-BE49-F238E27FC236}">
              <a16:creationId xmlns:a16="http://schemas.microsoft.com/office/drawing/2014/main" xmlns="" id="{00000000-0008-0000-0200-00009A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15" name="AutoShape 3" descr="image002">
          <a:extLst>
            <a:ext uri="{FF2B5EF4-FFF2-40B4-BE49-F238E27FC236}">
              <a16:creationId xmlns:a16="http://schemas.microsoft.com/office/drawing/2014/main" xmlns="" id="{00000000-0008-0000-0200-00009B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16" name="AutoShape 4" descr="image002">
          <a:extLst>
            <a:ext uri="{FF2B5EF4-FFF2-40B4-BE49-F238E27FC236}">
              <a16:creationId xmlns:a16="http://schemas.microsoft.com/office/drawing/2014/main" xmlns="" id="{00000000-0008-0000-0200-00009C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17" name="AutoShape 10" descr="image002">
          <a:extLst>
            <a:ext uri="{FF2B5EF4-FFF2-40B4-BE49-F238E27FC236}">
              <a16:creationId xmlns:a16="http://schemas.microsoft.com/office/drawing/2014/main" xmlns="" id="{00000000-0008-0000-0200-00009D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18" name="AutoShape 1" descr="image002">
          <a:extLst>
            <a:ext uri="{FF2B5EF4-FFF2-40B4-BE49-F238E27FC236}">
              <a16:creationId xmlns:a16="http://schemas.microsoft.com/office/drawing/2014/main" xmlns="" id="{00000000-0008-0000-0200-00009E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19" name="AutoShape 2" descr="image002">
          <a:extLst>
            <a:ext uri="{FF2B5EF4-FFF2-40B4-BE49-F238E27FC236}">
              <a16:creationId xmlns:a16="http://schemas.microsoft.com/office/drawing/2014/main" xmlns="" id="{00000000-0008-0000-0200-00009F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20" name="AutoShape 3" descr="image002">
          <a:extLst>
            <a:ext uri="{FF2B5EF4-FFF2-40B4-BE49-F238E27FC236}">
              <a16:creationId xmlns:a16="http://schemas.microsoft.com/office/drawing/2014/main" xmlns="" id="{00000000-0008-0000-0200-0000A0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21" name="AutoShape 4" descr="image002">
          <a:extLst>
            <a:ext uri="{FF2B5EF4-FFF2-40B4-BE49-F238E27FC236}">
              <a16:creationId xmlns:a16="http://schemas.microsoft.com/office/drawing/2014/main" xmlns="" id="{00000000-0008-0000-0200-0000A1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22" name="AutoShape 10" descr="image002">
          <a:extLst>
            <a:ext uri="{FF2B5EF4-FFF2-40B4-BE49-F238E27FC236}">
              <a16:creationId xmlns:a16="http://schemas.microsoft.com/office/drawing/2014/main" xmlns="" id="{00000000-0008-0000-0200-0000A2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23" name="AutoShape 1" descr="image002">
          <a:extLst>
            <a:ext uri="{FF2B5EF4-FFF2-40B4-BE49-F238E27FC236}">
              <a16:creationId xmlns:a16="http://schemas.microsoft.com/office/drawing/2014/main" xmlns="" id="{00000000-0008-0000-0200-0000A3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24" name="AutoShape 2" descr="image002">
          <a:extLst>
            <a:ext uri="{FF2B5EF4-FFF2-40B4-BE49-F238E27FC236}">
              <a16:creationId xmlns:a16="http://schemas.microsoft.com/office/drawing/2014/main" xmlns="" id="{00000000-0008-0000-0200-0000A4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25" name="AutoShape 3" descr="image002">
          <a:extLst>
            <a:ext uri="{FF2B5EF4-FFF2-40B4-BE49-F238E27FC236}">
              <a16:creationId xmlns:a16="http://schemas.microsoft.com/office/drawing/2014/main" xmlns="" id="{00000000-0008-0000-0200-0000A5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26" name="AutoShape 4" descr="image002">
          <a:extLst>
            <a:ext uri="{FF2B5EF4-FFF2-40B4-BE49-F238E27FC236}">
              <a16:creationId xmlns:a16="http://schemas.microsoft.com/office/drawing/2014/main" xmlns="" id="{00000000-0008-0000-0200-0000A6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27" name="AutoShape 10" descr="image002">
          <a:extLst>
            <a:ext uri="{FF2B5EF4-FFF2-40B4-BE49-F238E27FC236}">
              <a16:creationId xmlns:a16="http://schemas.microsoft.com/office/drawing/2014/main" xmlns="" id="{00000000-0008-0000-0200-0000A7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28" name="AutoShape 1" descr="image002">
          <a:extLst>
            <a:ext uri="{FF2B5EF4-FFF2-40B4-BE49-F238E27FC236}">
              <a16:creationId xmlns:a16="http://schemas.microsoft.com/office/drawing/2014/main" xmlns="" id="{00000000-0008-0000-0200-0000A8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29" name="AutoShape 2" descr="image002">
          <a:extLst>
            <a:ext uri="{FF2B5EF4-FFF2-40B4-BE49-F238E27FC236}">
              <a16:creationId xmlns:a16="http://schemas.microsoft.com/office/drawing/2014/main" xmlns="" id="{00000000-0008-0000-0200-0000A9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30" name="AutoShape 3" descr="image002">
          <a:extLst>
            <a:ext uri="{FF2B5EF4-FFF2-40B4-BE49-F238E27FC236}">
              <a16:creationId xmlns:a16="http://schemas.microsoft.com/office/drawing/2014/main" xmlns="" id="{00000000-0008-0000-0200-0000AA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31" name="AutoShape 4" descr="image002">
          <a:extLst>
            <a:ext uri="{FF2B5EF4-FFF2-40B4-BE49-F238E27FC236}">
              <a16:creationId xmlns:a16="http://schemas.microsoft.com/office/drawing/2014/main" xmlns="" id="{00000000-0008-0000-0200-0000AB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32" name="AutoShape 10" descr="image002">
          <a:extLst>
            <a:ext uri="{FF2B5EF4-FFF2-40B4-BE49-F238E27FC236}">
              <a16:creationId xmlns:a16="http://schemas.microsoft.com/office/drawing/2014/main" xmlns="" id="{00000000-0008-0000-0200-0000AC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33" name="AutoShape 1" descr="image002">
          <a:extLst>
            <a:ext uri="{FF2B5EF4-FFF2-40B4-BE49-F238E27FC236}">
              <a16:creationId xmlns:a16="http://schemas.microsoft.com/office/drawing/2014/main" xmlns="" id="{00000000-0008-0000-0200-0000AD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34" name="AutoShape 2" descr="image002">
          <a:extLst>
            <a:ext uri="{FF2B5EF4-FFF2-40B4-BE49-F238E27FC236}">
              <a16:creationId xmlns:a16="http://schemas.microsoft.com/office/drawing/2014/main" xmlns="" id="{00000000-0008-0000-0200-0000AE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35" name="AutoShape 3" descr="image002">
          <a:extLst>
            <a:ext uri="{FF2B5EF4-FFF2-40B4-BE49-F238E27FC236}">
              <a16:creationId xmlns:a16="http://schemas.microsoft.com/office/drawing/2014/main" xmlns="" id="{00000000-0008-0000-0200-0000AF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36" name="AutoShape 4" descr="image002">
          <a:extLst>
            <a:ext uri="{FF2B5EF4-FFF2-40B4-BE49-F238E27FC236}">
              <a16:creationId xmlns:a16="http://schemas.microsoft.com/office/drawing/2014/main" xmlns="" id="{00000000-0008-0000-0200-0000B0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37" name="AutoShape 10" descr="image002">
          <a:extLst>
            <a:ext uri="{FF2B5EF4-FFF2-40B4-BE49-F238E27FC236}">
              <a16:creationId xmlns:a16="http://schemas.microsoft.com/office/drawing/2014/main" xmlns="" id="{00000000-0008-0000-0200-0000B1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38" name="AutoShape 1" descr="image002">
          <a:extLst>
            <a:ext uri="{FF2B5EF4-FFF2-40B4-BE49-F238E27FC236}">
              <a16:creationId xmlns:a16="http://schemas.microsoft.com/office/drawing/2014/main" xmlns="" id="{00000000-0008-0000-0200-0000B2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39" name="AutoShape 2" descr="image002">
          <a:extLst>
            <a:ext uri="{FF2B5EF4-FFF2-40B4-BE49-F238E27FC236}">
              <a16:creationId xmlns:a16="http://schemas.microsoft.com/office/drawing/2014/main" xmlns="" id="{00000000-0008-0000-0200-0000B3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40" name="AutoShape 3" descr="image002">
          <a:extLst>
            <a:ext uri="{FF2B5EF4-FFF2-40B4-BE49-F238E27FC236}">
              <a16:creationId xmlns:a16="http://schemas.microsoft.com/office/drawing/2014/main" xmlns="" id="{00000000-0008-0000-0200-0000B4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41" name="AutoShape 4" descr="image002">
          <a:extLst>
            <a:ext uri="{FF2B5EF4-FFF2-40B4-BE49-F238E27FC236}">
              <a16:creationId xmlns:a16="http://schemas.microsoft.com/office/drawing/2014/main" xmlns="" id="{00000000-0008-0000-0200-0000B5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42" name="AutoShape 10" descr="image002">
          <a:extLst>
            <a:ext uri="{FF2B5EF4-FFF2-40B4-BE49-F238E27FC236}">
              <a16:creationId xmlns:a16="http://schemas.microsoft.com/office/drawing/2014/main" xmlns="" id="{00000000-0008-0000-0200-0000B6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43" name="AutoShape 1" descr="image002">
          <a:extLst>
            <a:ext uri="{FF2B5EF4-FFF2-40B4-BE49-F238E27FC236}">
              <a16:creationId xmlns:a16="http://schemas.microsoft.com/office/drawing/2014/main" xmlns="" id="{00000000-0008-0000-0200-0000B7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44" name="AutoShape 2" descr="image002">
          <a:extLst>
            <a:ext uri="{FF2B5EF4-FFF2-40B4-BE49-F238E27FC236}">
              <a16:creationId xmlns:a16="http://schemas.microsoft.com/office/drawing/2014/main" xmlns="" id="{00000000-0008-0000-0200-0000B8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45" name="AutoShape 3" descr="image002">
          <a:extLst>
            <a:ext uri="{FF2B5EF4-FFF2-40B4-BE49-F238E27FC236}">
              <a16:creationId xmlns:a16="http://schemas.microsoft.com/office/drawing/2014/main" xmlns="" id="{00000000-0008-0000-0200-0000B9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46" name="AutoShape 4" descr="image002">
          <a:extLst>
            <a:ext uri="{FF2B5EF4-FFF2-40B4-BE49-F238E27FC236}">
              <a16:creationId xmlns:a16="http://schemas.microsoft.com/office/drawing/2014/main" xmlns="" id="{00000000-0008-0000-0200-0000BA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47" name="AutoShape 10" descr="image002">
          <a:extLst>
            <a:ext uri="{FF2B5EF4-FFF2-40B4-BE49-F238E27FC236}">
              <a16:creationId xmlns:a16="http://schemas.microsoft.com/office/drawing/2014/main" xmlns="" id="{00000000-0008-0000-0200-0000BB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48" name="AutoShape 1" descr="image002">
          <a:extLst>
            <a:ext uri="{FF2B5EF4-FFF2-40B4-BE49-F238E27FC236}">
              <a16:creationId xmlns:a16="http://schemas.microsoft.com/office/drawing/2014/main" xmlns="" id="{00000000-0008-0000-0200-0000BC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49" name="AutoShape 2" descr="image002">
          <a:extLst>
            <a:ext uri="{FF2B5EF4-FFF2-40B4-BE49-F238E27FC236}">
              <a16:creationId xmlns:a16="http://schemas.microsoft.com/office/drawing/2014/main" xmlns="" id="{00000000-0008-0000-0200-0000BD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50" name="AutoShape 3" descr="image002">
          <a:extLst>
            <a:ext uri="{FF2B5EF4-FFF2-40B4-BE49-F238E27FC236}">
              <a16:creationId xmlns:a16="http://schemas.microsoft.com/office/drawing/2014/main" xmlns="" id="{00000000-0008-0000-0200-0000BE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51" name="AutoShape 4" descr="image002">
          <a:extLst>
            <a:ext uri="{FF2B5EF4-FFF2-40B4-BE49-F238E27FC236}">
              <a16:creationId xmlns:a16="http://schemas.microsoft.com/office/drawing/2014/main" xmlns="" id="{00000000-0008-0000-0200-0000BF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52" name="AutoShape 10" descr="image002">
          <a:extLst>
            <a:ext uri="{FF2B5EF4-FFF2-40B4-BE49-F238E27FC236}">
              <a16:creationId xmlns:a16="http://schemas.microsoft.com/office/drawing/2014/main" xmlns="" id="{00000000-0008-0000-0200-0000C0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53" name="AutoShape 1" descr="image002">
          <a:extLst>
            <a:ext uri="{FF2B5EF4-FFF2-40B4-BE49-F238E27FC236}">
              <a16:creationId xmlns:a16="http://schemas.microsoft.com/office/drawing/2014/main" xmlns="" id="{00000000-0008-0000-0200-0000C1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54" name="AutoShape 2" descr="image002">
          <a:extLst>
            <a:ext uri="{FF2B5EF4-FFF2-40B4-BE49-F238E27FC236}">
              <a16:creationId xmlns:a16="http://schemas.microsoft.com/office/drawing/2014/main" xmlns="" id="{00000000-0008-0000-0200-0000C2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55" name="AutoShape 3" descr="image002">
          <a:extLst>
            <a:ext uri="{FF2B5EF4-FFF2-40B4-BE49-F238E27FC236}">
              <a16:creationId xmlns:a16="http://schemas.microsoft.com/office/drawing/2014/main" xmlns="" id="{00000000-0008-0000-0200-0000C3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56" name="AutoShape 4" descr="image002">
          <a:extLst>
            <a:ext uri="{FF2B5EF4-FFF2-40B4-BE49-F238E27FC236}">
              <a16:creationId xmlns:a16="http://schemas.microsoft.com/office/drawing/2014/main" xmlns="" id="{00000000-0008-0000-0200-0000C4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57" name="AutoShape 10" descr="image002">
          <a:extLst>
            <a:ext uri="{FF2B5EF4-FFF2-40B4-BE49-F238E27FC236}">
              <a16:creationId xmlns:a16="http://schemas.microsoft.com/office/drawing/2014/main" xmlns="" id="{00000000-0008-0000-0200-0000C5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58" name="AutoShape 1" descr="image002">
          <a:extLst>
            <a:ext uri="{FF2B5EF4-FFF2-40B4-BE49-F238E27FC236}">
              <a16:creationId xmlns:a16="http://schemas.microsoft.com/office/drawing/2014/main" xmlns="" id="{00000000-0008-0000-0200-0000C6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59" name="AutoShape 2" descr="image002">
          <a:extLst>
            <a:ext uri="{FF2B5EF4-FFF2-40B4-BE49-F238E27FC236}">
              <a16:creationId xmlns:a16="http://schemas.microsoft.com/office/drawing/2014/main" xmlns="" id="{00000000-0008-0000-0200-0000C7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60" name="AutoShape 3" descr="image002">
          <a:extLst>
            <a:ext uri="{FF2B5EF4-FFF2-40B4-BE49-F238E27FC236}">
              <a16:creationId xmlns:a16="http://schemas.microsoft.com/office/drawing/2014/main" xmlns="" id="{00000000-0008-0000-0200-0000C8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61" name="AutoShape 4" descr="image002">
          <a:extLst>
            <a:ext uri="{FF2B5EF4-FFF2-40B4-BE49-F238E27FC236}">
              <a16:creationId xmlns:a16="http://schemas.microsoft.com/office/drawing/2014/main" xmlns="" id="{00000000-0008-0000-0200-0000C9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62" name="AutoShape 10" descr="image002">
          <a:extLst>
            <a:ext uri="{FF2B5EF4-FFF2-40B4-BE49-F238E27FC236}">
              <a16:creationId xmlns:a16="http://schemas.microsoft.com/office/drawing/2014/main" xmlns="" id="{00000000-0008-0000-0200-0000CA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63" name="AutoShape 1" descr="image002">
          <a:extLst>
            <a:ext uri="{FF2B5EF4-FFF2-40B4-BE49-F238E27FC236}">
              <a16:creationId xmlns:a16="http://schemas.microsoft.com/office/drawing/2014/main" xmlns="" id="{00000000-0008-0000-0200-0000CB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64" name="AutoShape 2" descr="image002">
          <a:extLst>
            <a:ext uri="{FF2B5EF4-FFF2-40B4-BE49-F238E27FC236}">
              <a16:creationId xmlns:a16="http://schemas.microsoft.com/office/drawing/2014/main" xmlns="" id="{00000000-0008-0000-0200-0000CC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65" name="AutoShape 3" descr="image002">
          <a:extLst>
            <a:ext uri="{FF2B5EF4-FFF2-40B4-BE49-F238E27FC236}">
              <a16:creationId xmlns:a16="http://schemas.microsoft.com/office/drawing/2014/main" xmlns="" id="{00000000-0008-0000-0200-0000CD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66" name="AutoShape 4" descr="image002">
          <a:extLst>
            <a:ext uri="{FF2B5EF4-FFF2-40B4-BE49-F238E27FC236}">
              <a16:creationId xmlns:a16="http://schemas.microsoft.com/office/drawing/2014/main" xmlns="" id="{00000000-0008-0000-0200-0000CE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67" name="AutoShape 10" descr="image002">
          <a:extLst>
            <a:ext uri="{FF2B5EF4-FFF2-40B4-BE49-F238E27FC236}">
              <a16:creationId xmlns:a16="http://schemas.microsoft.com/office/drawing/2014/main" xmlns="" id="{00000000-0008-0000-0200-0000CF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68" name="AutoShape 1" descr="image002">
          <a:extLst>
            <a:ext uri="{FF2B5EF4-FFF2-40B4-BE49-F238E27FC236}">
              <a16:creationId xmlns:a16="http://schemas.microsoft.com/office/drawing/2014/main" xmlns="" id="{00000000-0008-0000-0200-0000D0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69" name="AutoShape 2" descr="image002">
          <a:extLst>
            <a:ext uri="{FF2B5EF4-FFF2-40B4-BE49-F238E27FC236}">
              <a16:creationId xmlns:a16="http://schemas.microsoft.com/office/drawing/2014/main" xmlns="" id="{00000000-0008-0000-0200-0000D1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70" name="AutoShape 3" descr="image002">
          <a:extLst>
            <a:ext uri="{FF2B5EF4-FFF2-40B4-BE49-F238E27FC236}">
              <a16:creationId xmlns:a16="http://schemas.microsoft.com/office/drawing/2014/main" xmlns="" id="{00000000-0008-0000-0200-0000D2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71" name="AutoShape 4" descr="image002">
          <a:extLst>
            <a:ext uri="{FF2B5EF4-FFF2-40B4-BE49-F238E27FC236}">
              <a16:creationId xmlns:a16="http://schemas.microsoft.com/office/drawing/2014/main" xmlns="" id="{00000000-0008-0000-0200-0000D3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72" name="AutoShape 10" descr="image002">
          <a:extLst>
            <a:ext uri="{FF2B5EF4-FFF2-40B4-BE49-F238E27FC236}">
              <a16:creationId xmlns:a16="http://schemas.microsoft.com/office/drawing/2014/main" xmlns="" id="{00000000-0008-0000-0200-0000D4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73" name="AutoShape 1" descr="image002">
          <a:extLst>
            <a:ext uri="{FF2B5EF4-FFF2-40B4-BE49-F238E27FC236}">
              <a16:creationId xmlns:a16="http://schemas.microsoft.com/office/drawing/2014/main" xmlns="" id="{00000000-0008-0000-0200-0000D5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74" name="AutoShape 2" descr="image002">
          <a:extLst>
            <a:ext uri="{FF2B5EF4-FFF2-40B4-BE49-F238E27FC236}">
              <a16:creationId xmlns:a16="http://schemas.microsoft.com/office/drawing/2014/main" xmlns="" id="{00000000-0008-0000-0200-0000D6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75" name="AutoShape 3" descr="image002">
          <a:extLst>
            <a:ext uri="{FF2B5EF4-FFF2-40B4-BE49-F238E27FC236}">
              <a16:creationId xmlns:a16="http://schemas.microsoft.com/office/drawing/2014/main" xmlns="" id="{00000000-0008-0000-0200-0000D7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76" name="AutoShape 4" descr="image002">
          <a:extLst>
            <a:ext uri="{FF2B5EF4-FFF2-40B4-BE49-F238E27FC236}">
              <a16:creationId xmlns:a16="http://schemas.microsoft.com/office/drawing/2014/main" xmlns="" id="{00000000-0008-0000-0200-0000D8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77" name="AutoShape 10" descr="image002">
          <a:extLst>
            <a:ext uri="{FF2B5EF4-FFF2-40B4-BE49-F238E27FC236}">
              <a16:creationId xmlns:a16="http://schemas.microsoft.com/office/drawing/2014/main" xmlns="" id="{00000000-0008-0000-0200-0000D9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78" name="AutoShape 1" descr="image002">
          <a:extLst>
            <a:ext uri="{FF2B5EF4-FFF2-40B4-BE49-F238E27FC236}">
              <a16:creationId xmlns:a16="http://schemas.microsoft.com/office/drawing/2014/main" xmlns="" id="{00000000-0008-0000-0200-0000DA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79" name="AutoShape 2" descr="image002">
          <a:extLst>
            <a:ext uri="{FF2B5EF4-FFF2-40B4-BE49-F238E27FC236}">
              <a16:creationId xmlns:a16="http://schemas.microsoft.com/office/drawing/2014/main" xmlns="" id="{00000000-0008-0000-0200-0000DB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80" name="AutoShape 3" descr="image002">
          <a:extLst>
            <a:ext uri="{FF2B5EF4-FFF2-40B4-BE49-F238E27FC236}">
              <a16:creationId xmlns:a16="http://schemas.microsoft.com/office/drawing/2014/main" xmlns="" id="{00000000-0008-0000-0200-0000DC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81" name="AutoShape 4" descr="image002">
          <a:extLst>
            <a:ext uri="{FF2B5EF4-FFF2-40B4-BE49-F238E27FC236}">
              <a16:creationId xmlns:a16="http://schemas.microsoft.com/office/drawing/2014/main" xmlns="" id="{00000000-0008-0000-0200-0000DD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82" name="AutoShape 10" descr="image002">
          <a:extLst>
            <a:ext uri="{FF2B5EF4-FFF2-40B4-BE49-F238E27FC236}">
              <a16:creationId xmlns:a16="http://schemas.microsoft.com/office/drawing/2014/main" xmlns="" id="{00000000-0008-0000-0200-0000DE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83" name="AutoShape 1" descr="image002">
          <a:extLst>
            <a:ext uri="{FF2B5EF4-FFF2-40B4-BE49-F238E27FC236}">
              <a16:creationId xmlns:a16="http://schemas.microsoft.com/office/drawing/2014/main" xmlns="" id="{00000000-0008-0000-0200-0000DF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84" name="AutoShape 2" descr="image002">
          <a:extLst>
            <a:ext uri="{FF2B5EF4-FFF2-40B4-BE49-F238E27FC236}">
              <a16:creationId xmlns:a16="http://schemas.microsoft.com/office/drawing/2014/main" xmlns="" id="{00000000-0008-0000-0200-0000E0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85" name="AutoShape 3" descr="image002">
          <a:extLst>
            <a:ext uri="{FF2B5EF4-FFF2-40B4-BE49-F238E27FC236}">
              <a16:creationId xmlns:a16="http://schemas.microsoft.com/office/drawing/2014/main" xmlns="" id="{00000000-0008-0000-0200-0000E1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86" name="AutoShape 4" descr="image002">
          <a:extLst>
            <a:ext uri="{FF2B5EF4-FFF2-40B4-BE49-F238E27FC236}">
              <a16:creationId xmlns:a16="http://schemas.microsoft.com/office/drawing/2014/main" xmlns="" id="{00000000-0008-0000-0200-0000E2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87" name="AutoShape 10" descr="image002">
          <a:extLst>
            <a:ext uri="{FF2B5EF4-FFF2-40B4-BE49-F238E27FC236}">
              <a16:creationId xmlns:a16="http://schemas.microsoft.com/office/drawing/2014/main" xmlns="" id="{00000000-0008-0000-0200-0000E3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88" name="AutoShape 1" descr="image002">
          <a:extLst>
            <a:ext uri="{FF2B5EF4-FFF2-40B4-BE49-F238E27FC236}">
              <a16:creationId xmlns:a16="http://schemas.microsoft.com/office/drawing/2014/main" xmlns="" id="{00000000-0008-0000-0200-0000E4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89" name="AutoShape 2" descr="image002">
          <a:extLst>
            <a:ext uri="{FF2B5EF4-FFF2-40B4-BE49-F238E27FC236}">
              <a16:creationId xmlns:a16="http://schemas.microsoft.com/office/drawing/2014/main" xmlns="" id="{00000000-0008-0000-0200-0000E5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90" name="AutoShape 3" descr="image002">
          <a:extLst>
            <a:ext uri="{FF2B5EF4-FFF2-40B4-BE49-F238E27FC236}">
              <a16:creationId xmlns:a16="http://schemas.microsoft.com/office/drawing/2014/main" xmlns="" id="{00000000-0008-0000-0200-0000E6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91" name="AutoShape 4" descr="image002">
          <a:extLst>
            <a:ext uri="{FF2B5EF4-FFF2-40B4-BE49-F238E27FC236}">
              <a16:creationId xmlns:a16="http://schemas.microsoft.com/office/drawing/2014/main" xmlns="" id="{00000000-0008-0000-0200-0000E7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92" name="AutoShape 10" descr="image002">
          <a:extLst>
            <a:ext uri="{FF2B5EF4-FFF2-40B4-BE49-F238E27FC236}">
              <a16:creationId xmlns:a16="http://schemas.microsoft.com/office/drawing/2014/main" xmlns="" id="{00000000-0008-0000-0200-0000E8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93" name="AutoShape 1" descr="image002">
          <a:extLst>
            <a:ext uri="{FF2B5EF4-FFF2-40B4-BE49-F238E27FC236}">
              <a16:creationId xmlns:a16="http://schemas.microsoft.com/office/drawing/2014/main" xmlns="" id="{00000000-0008-0000-0200-0000E9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94" name="AutoShape 2" descr="image002">
          <a:extLst>
            <a:ext uri="{FF2B5EF4-FFF2-40B4-BE49-F238E27FC236}">
              <a16:creationId xmlns:a16="http://schemas.microsoft.com/office/drawing/2014/main" xmlns="" id="{00000000-0008-0000-0200-0000EA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95" name="AutoShape 3" descr="image002">
          <a:extLst>
            <a:ext uri="{FF2B5EF4-FFF2-40B4-BE49-F238E27FC236}">
              <a16:creationId xmlns:a16="http://schemas.microsoft.com/office/drawing/2014/main" xmlns="" id="{00000000-0008-0000-0200-0000EB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96" name="AutoShape 4" descr="image002">
          <a:extLst>
            <a:ext uri="{FF2B5EF4-FFF2-40B4-BE49-F238E27FC236}">
              <a16:creationId xmlns:a16="http://schemas.microsoft.com/office/drawing/2014/main" xmlns="" id="{00000000-0008-0000-0200-0000EC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97" name="AutoShape 10" descr="image002">
          <a:extLst>
            <a:ext uri="{FF2B5EF4-FFF2-40B4-BE49-F238E27FC236}">
              <a16:creationId xmlns:a16="http://schemas.microsoft.com/office/drawing/2014/main" xmlns="" id="{00000000-0008-0000-0200-0000ED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98" name="AutoShape 1" descr="image002">
          <a:extLst>
            <a:ext uri="{FF2B5EF4-FFF2-40B4-BE49-F238E27FC236}">
              <a16:creationId xmlns:a16="http://schemas.microsoft.com/office/drawing/2014/main" xmlns="" id="{00000000-0008-0000-0200-0000EE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99" name="AutoShape 2" descr="image002">
          <a:extLst>
            <a:ext uri="{FF2B5EF4-FFF2-40B4-BE49-F238E27FC236}">
              <a16:creationId xmlns:a16="http://schemas.microsoft.com/office/drawing/2014/main" xmlns="" id="{00000000-0008-0000-0200-0000EF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400" name="AutoShape 3" descr="image002">
          <a:extLst>
            <a:ext uri="{FF2B5EF4-FFF2-40B4-BE49-F238E27FC236}">
              <a16:creationId xmlns:a16="http://schemas.microsoft.com/office/drawing/2014/main" xmlns="" id="{00000000-0008-0000-0200-0000F0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401" name="AutoShape 4" descr="image002">
          <a:extLst>
            <a:ext uri="{FF2B5EF4-FFF2-40B4-BE49-F238E27FC236}">
              <a16:creationId xmlns:a16="http://schemas.microsoft.com/office/drawing/2014/main" xmlns="" id="{00000000-0008-0000-0200-0000F1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402" name="AutoShape 10" descr="image002">
          <a:extLst>
            <a:ext uri="{FF2B5EF4-FFF2-40B4-BE49-F238E27FC236}">
              <a16:creationId xmlns:a16="http://schemas.microsoft.com/office/drawing/2014/main" xmlns="" id="{00000000-0008-0000-0200-0000F2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403" name="AutoShape 1" descr="image002">
          <a:extLst>
            <a:ext uri="{FF2B5EF4-FFF2-40B4-BE49-F238E27FC236}">
              <a16:creationId xmlns:a16="http://schemas.microsoft.com/office/drawing/2014/main" xmlns="" id="{00000000-0008-0000-0200-0000F3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404" name="AutoShape 2" descr="image002">
          <a:extLst>
            <a:ext uri="{FF2B5EF4-FFF2-40B4-BE49-F238E27FC236}">
              <a16:creationId xmlns:a16="http://schemas.microsoft.com/office/drawing/2014/main" xmlns="" id="{00000000-0008-0000-0200-0000F4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405" name="AutoShape 3" descr="image002">
          <a:extLst>
            <a:ext uri="{FF2B5EF4-FFF2-40B4-BE49-F238E27FC236}">
              <a16:creationId xmlns:a16="http://schemas.microsoft.com/office/drawing/2014/main" xmlns="" id="{00000000-0008-0000-0200-0000F5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406" name="AutoShape 4" descr="image002">
          <a:extLst>
            <a:ext uri="{FF2B5EF4-FFF2-40B4-BE49-F238E27FC236}">
              <a16:creationId xmlns:a16="http://schemas.microsoft.com/office/drawing/2014/main" xmlns="" id="{00000000-0008-0000-0200-0000F6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407" name="AutoShape 10" descr="image002">
          <a:extLst>
            <a:ext uri="{FF2B5EF4-FFF2-40B4-BE49-F238E27FC236}">
              <a16:creationId xmlns:a16="http://schemas.microsoft.com/office/drawing/2014/main" xmlns="" id="{00000000-0008-0000-0200-0000F7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408" name="AutoShape 1" descr="image002">
          <a:extLst>
            <a:ext uri="{FF2B5EF4-FFF2-40B4-BE49-F238E27FC236}">
              <a16:creationId xmlns:a16="http://schemas.microsoft.com/office/drawing/2014/main" xmlns="" id="{00000000-0008-0000-0200-0000F8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409" name="AutoShape 2" descr="image002">
          <a:extLst>
            <a:ext uri="{FF2B5EF4-FFF2-40B4-BE49-F238E27FC236}">
              <a16:creationId xmlns:a16="http://schemas.microsoft.com/office/drawing/2014/main" xmlns="" id="{00000000-0008-0000-0200-0000F9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410" name="AutoShape 3" descr="image002">
          <a:extLst>
            <a:ext uri="{FF2B5EF4-FFF2-40B4-BE49-F238E27FC236}">
              <a16:creationId xmlns:a16="http://schemas.microsoft.com/office/drawing/2014/main" xmlns="" id="{00000000-0008-0000-0200-0000FA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411" name="AutoShape 4" descr="image002">
          <a:extLst>
            <a:ext uri="{FF2B5EF4-FFF2-40B4-BE49-F238E27FC236}">
              <a16:creationId xmlns:a16="http://schemas.microsoft.com/office/drawing/2014/main" xmlns="" id="{00000000-0008-0000-0200-0000FB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412" name="AutoShape 10" descr="image002">
          <a:extLst>
            <a:ext uri="{FF2B5EF4-FFF2-40B4-BE49-F238E27FC236}">
              <a16:creationId xmlns:a16="http://schemas.microsoft.com/office/drawing/2014/main" xmlns="" id="{00000000-0008-0000-0200-0000FC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413" name="AutoShape 1" descr="image002">
          <a:extLst>
            <a:ext uri="{FF2B5EF4-FFF2-40B4-BE49-F238E27FC236}">
              <a16:creationId xmlns:a16="http://schemas.microsoft.com/office/drawing/2014/main" xmlns="" id="{00000000-0008-0000-0200-0000FD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414" name="AutoShape 2" descr="image002">
          <a:extLst>
            <a:ext uri="{FF2B5EF4-FFF2-40B4-BE49-F238E27FC236}">
              <a16:creationId xmlns:a16="http://schemas.microsoft.com/office/drawing/2014/main" xmlns="" id="{00000000-0008-0000-0200-0000FE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415" name="AutoShape 3" descr="image002">
          <a:extLst>
            <a:ext uri="{FF2B5EF4-FFF2-40B4-BE49-F238E27FC236}">
              <a16:creationId xmlns:a16="http://schemas.microsoft.com/office/drawing/2014/main" xmlns="" id="{00000000-0008-0000-0200-0000FF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416" name="AutoShape 4" descr="image002">
          <a:extLst>
            <a:ext uri="{FF2B5EF4-FFF2-40B4-BE49-F238E27FC236}">
              <a16:creationId xmlns:a16="http://schemas.microsoft.com/office/drawing/2014/main" xmlns="" id="{00000000-0008-0000-0200-00000015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417" name="AutoShape 10" descr="image002">
          <a:extLst>
            <a:ext uri="{FF2B5EF4-FFF2-40B4-BE49-F238E27FC236}">
              <a16:creationId xmlns:a16="http://schemas.microsoft.com/office/drawing/2014/main" xmlns="" id="{00000000-0008-0000-0200-00000115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418" name="AutoShape 1" descr="image002">
          <a:extLst>
            <a:ext uri="{FF2B5EF4-FFF2-40B4-BE49-F238E27FC236}">
              <a16:creationId xmlns:a16="http://schemas.microsoft.com/office/drawing/2014/main" xmlns="" id="{00000000-0008-0000-0200-00000215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419" name="AutoShape 2" descr="image002">
          <a:extLst>
            <a:ext uri="{FF2B5EF4-FFF2-40B4-BE49-F238E27FC236}">
              <a16:creationId xmlns:a16="http://schemas.microsoft.com/office/drawing/2014/main" xmlns="" id="{00000000-0008-0000-0200-00000315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420" name="AutoShape 3" descr="image002">
          <a:extLst>
            <a:ext uri="{FF2B5EF4-FFF2-40B4-BE49-F238E27FC236}">
              <a16:creationId xmlns:a16="http://schemas.microsoft.com/office/drawing/2014/main" xmlns="" id="{00000000-0008-0000-0200-00000415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421" name="AutoShape 4" descr="image002">
          <a:extLst>
            <a:ext uri="{FF2B5EF4-FFF2-40B4-BE49-F238E27FC236}">
              <a16:creationId xmlns:a16="http://schemas.microsoft.com/office/drawing/2014/main" xmlns="" id="{00000000-0008-0000-0200-00000515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422" name="AutoShape 10" descr="image002">
          <a:extLst>
            <a:ext uri="{FF2B5EF4-FFF2-40B4-BE49-F238E27FC236}">
              <a16:creationId xmlns:a16="http://schemas.microsoft.com/office/drawing/2014/main" xmlns="" id="{00000000-0008-0000-0200-00000615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102</xdr:row>
      <xdr:rowOff>0</xdr:rowOff>
    </xdr:from>
    <xdr:to>
      <xdr:col>1</xdr:col>
      <xdr:colOff>142875</xdr:colOff>
      <xdr:row>102</xdr:row>
      <xdr:rowOff>123825</xdr:rowOff>
    </xdr:to>
    <xdr:sp macro="" textlink="">
      <xdr:nvSpPr>
        <xdr:cNvPr id="988423" name="AutoShape 1" descr="image002">
          <a:extLst>
            <a:ext uri="{FF2B5EF4-FFF2-40B4-BE49-F238E27FC236}">
              <a16:creationId xmlns:a16="http://schemas.microsoft.com/office/drawing/2014/main" xmlns="" id="{00000000-0008-0000-0200-000007150F00}"/>
            </a:ext>
          </a:extLst>
        </xdr:cNvPr>
        <xdr:cNvSpPr>
          <a:spLocks noChangeAspect="1" noChangeArrowheads="1"/>
        </xdr:cNvSpPr>
      </xdr:nvSpPr>
      <xdr:spPr bwMode="auto">
        <a:xfrm>
          <a:off x="485775" y="15059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102</xdr:row>
      <xdr:rowOff>0</xdr:rowOff>
    </xdr:from>
    <xdr:to>
      <xdr:col>1</xdr:col>
      <xdr:colOff>142875</xdr:colOff>
      <xdr:row>102</xdr:row>
      <xdr:rowOff>123825</xdr:rowOff>
    </xdr:to>
    <xdr:sp macro="" textlink="">
      <xdr:nvSpPr>
        <xdr:cNvPr id="988424" name="AutoShape 2" descr="image002">
          <a:extLst>
            <a:ext uri="{FF2B5EF4-FFF2-40B4-BE49-F238E27FC236}">
              <a16:creationId xmlns:a16="http://schemas.microsoft.com/office/drawing/2014/main" xmlns="" id="{00000000-0008-0000-0200-000008150F00}"/>
            </a:ext>
          </a:extLst>
        </xdr:cNvPr>
        <xdr:cNvSpPr>
          <a:spLocks noChangeAspect="1" noChangeArrowheads="1"/>
        </xdr:cNvSpPr>
      </xdr:nvSpPr>
      <xdr:spPr bwMode="auto">
        <a:xfrm>
          <a:off x="485775" y="15059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102</xdr:row>
      <xdr:rowOff>0</xdr:rowOff>
    </xdr:from>
    <xdr:to>
      <xdr:col>1</xdr:col>
      <xdr:colOff>142875</xdr:colOff>
      <xdr:row>102</xdr:row>
      <xdr:rowOff>123825</xdr:rowOff>
    </xdr:to>
    <xdr:sp macro="" textlink="">
      <xdr:nvSpPr>
        <xdr:cNvPr id="988425" name="AutoShape 3" descr="image002">
          <a:extLst>
            <a:ext uri="{FF2B5EF4-FFF2-40B4-BE49-F238E27FC236}">
              <a16:creationId xmlns:a16="http://schemas.microsoft.com/office/drawing/2014/main" xmlns="" id="{00000000-0008-0000-0200-000009150F00}"/>
            </a:ext>
          </a:extLst>
        </xdr:cNvPr>
        <xdr:cNvSpPr>
          <a:spLocks noChangeAspect="1" noChangeArrowheads="1"/>
        </xdr:cNvSpPr>
      </xdr:nvSpPr>
      <xdr:spPr bwMode="auto">
        <a:xfrm>
          <a:off x="485775" y="15059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102</xdr:row>
      <xdr:rowOff>0</xdr:rowOff>
    </xdr:from>
    <xdr:to>
      <xdr:col>1</xdr:col>
      <xdr:colOff>142875</xdr:colOff>
      <xdr:row>102</xdr:row>
      <xdr:rowOff>123825</xdr:rowOff>
    </xdr:to>
    <xdr:sp macro="" textlink="">
      <xdr:nvSpPr>
        <xdr:cNvPr id="988426" name="AutoShape 4" descr="image002">
          <a:extLst>
            <a:ext uri="{FF2B5EF4-FFF2-40B4-BE49-F238E27FC236}">
              <a16:creationId xmlns:a16="http://schemas.microsoft.com/office/drawing/2014/main" xmlns="" id="{00000000-0008-0000-0200-00000A150F00}"/>
            </a:ext>
          </a:extLst>
        </xdr:cNvPr>
        <xdr:cNvSpPr>
          <a:spLocks noChangeAspect="1" noChangeArrowheads="1"/>
        </xdr:cNvSpPr>
      </xdr:nvSpPr>
      <xdr:spPr bwMode="auto">
        <a:xfrm>
          <a:off x="485775" y="15059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102</xdr:row>
      <xdr:rowOff>0</xdr:rowOff>
    </xdr:from>
    <xdr:to>
      <xdr:col>1</xdr:col>
      <xdr:colOff>142875</xdr:colOff>
      <xdr:row>102</xdr:row>
      <xdr:rowOff>123825</xdr:rowOff>
    </xdr:to>
    <xdr:sp macro="" textlink="">
      <xdr:nvSpPr>
        <xdr:cNvPr id="988427" name="AutoShape 10" descr="image002">
          <a:extLst>
            <a:ext uri="{FF2B5EF4-FFF2-40B4-BE49-F238E27FC236}">
              <a16:creationId xmlns:a16="http://schemas.microsoft.com/office/drawing/2014/main" xmlns="" id="{00000000-0008-0000-0200-00000B150F00}"/>
            </a:ext>
          </a:extLst>
        </xdr:cNvPr>
        <xdr:cNvSpPr>
          <a:spLocks noChangeAspect="1" noChangeArrowheads="1"/>
        </xdr:cNvSpPr>
      </xdr:nvSpPr>
      <xdr:spPr bwMode="auto">
        <a:xfrm>
          <a:off x="485775" y="15059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88428" name="AutoShape 1" descr="image002">
          <a:extLst>
            <a:ext uri="{FF2B5EF4-FFF2-40B4-BE49-F238E27FC236}">
              <a16:creationId xmlns:a16="http://schemas.microsoft.com/office/drawing/2014/main" xmlns="" id="{00000000-0008-0000-0200-00000C150F00}"/>
            </a:ext>
          </a:extLst>
        </xdr:cNvPr>
        <xdr:cNvSpPr>
          <a:spLocks noChangeAspect="1" noChangeArrowheads="1"/>
        </xdr:cNvSpPr>
      </xdr:nvSpPr>
      <xdr:spPr bwMode="auto">
        <a:xfrm>
          <a:off x="485775" y="15268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88429" name="AutoShape 2" descr="image002">
          <a:extLst>
            <a:ext uri="{FF2B5EF4-FFF2-40B4-BE49-F238E27FC236}">
              <a16:creationId xmlns:a16="http://schemas.microsoft.com/office/drawing/2014/main" xmlns="" id="{00000000-0008-0000-0200-00000D150F00}"/>
            </a:ext>
          </a:extLst>
        </xdr:cNvPr>
        <xdr:cNvSpPr>
          <a:spLocks noChangeAspect="1" noChangeArrowheads="1"/>
        </xdr:cNvSpPr>
      </xdr:nvSpPr>
      <xdr:spPr bwMode="auto">
        <a:xfrm>
          <a:off x="485775" y="15268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88430" name="AutoShape 3" descr="image002">
          <a:extLst>
            <a:ext uri="{FF2B5EF4-FFF2-40B4-BE49-F238E27FC236}">
              <a16:creationId xmlns:a16="http://schemas.microsoft.com/office/drawing/2014/main" xmlns="" id="{00000000-0008-0000-0200-00000E150F00}"/>
            </a:ext>
          </a:extLst>
        </xdr:cNvPr>
        <xdr:cNvSpPr>
          <a:spLocks noChangeAspect="1" noChangeArrowheads="1"/>
        </xdr:cNvSpPr>
      </xdr:nvSpPr>
      <xdr:spPr bwMode="auto">
        <a:xfrm>
          <a:off x="485775" y="15268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88431" name="AutoShape 4" descr="image002">
          <a:extLst>
            <a:ext uri="{FF2B5EF4-FFF2-40B4-BE49-F238E27FC236}">
              <a16:creationId xmlns:a16="http://schemas.microsoft.com/office/drawing/2014/main" xmlns="" id="{00000000-0008-0000-0200-00000F150F00}"/>
            </a:ext>
          </a:extLst>
        </xdr:cNvPr>
        <xdr:cNvSpPr>
          <a:spLocks noChangeAspect="1" noChangeArrowheads="1"/>
        </xdr:cNvSpPr>
      </xdr:nvSpPr>
      <xdr:spPr bwMode="auto">
        <a:xfrm>
          <a:off x="485775" y="15268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88432" name="AutoShape 10" descr="image002">
          <a:extLst>
            <a:ext uri="{FF2B5EF4-FFF2-40B4-BE49-F238E27FC236}">
              <a16:creationId xmlns:a16="http://schemas.microsoft.com/office/drawing/2014/main" xmlns="" id="{00000000-0008-0000-0200-000010150F00}"/>
            </a:ext>
          </a:extLst>
        </xdr:cNvPr>
        <xdr:cNvSpPr>
          <a:spLocks noChangeAspect="1" noChangeArrowheads="1"/>
        </xdr:cNvSpPr>
      </xdr:nvSpPr>
      <xdr:spPr bwMode="auto">
        <a:xfrm>
          <a:off x="485775" y="15268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33" name="AutoShape 1" descr="image002">
          <a:extLst>
            <a:ext uri="{FF2B5EF4-FFF2-40B4-BE49-F238E27FC236}">
              <a16:creationId xmlns:a16="http://schemas.microsoft.com/office/drawing/2014/main" xmlns="" id="{00000000-0008-0000-0200-000011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34" name="AutoShape 2" descr="image002">
          <a:extLst>
            <a:ext uri="{FF2B5EF4-FFF2-40B4-BE49-F238E27FC236}">
              <a16:creationId xmlns:a16="http://schemas.microsoft.com/office/drawing/2014/main" xmlns="" id="{00000000-0008-0000-0200-000012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35" name="AutoShape 3" descr="image002">
          <a:extLst>
            <a:ext uri="{FF2B5EF4-FFF2-40B4-BE49-F238E27FC236}">
              <a16:creationId xmlns:a16="http://schemas.microsoft.com/office/drawing/2014/main" xmlns="" id="{00000000-0008-0000-0200-000013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36" name="AutoShape 4" descr="image002">
          <a:extLst>
            <a:ext uri="{FF2B5EF4-FFF2-40B4-BE49-F238E27FC236}">
              <a16:creationId xmlns:a16="http://schemas.microsoft.com/office/drawing/2014/main" xmlns="" id="{00000000-0008-0000-0200-000014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37" name="AutoShape 10" descr="image002">
          <a:extLst>
            <a:ext uri="{FF2B5EF4-FFF2-40B4-BE49-F238E27FC236}">
              <a16:creationId xmlns:a16="http://schemas.microsoft.com/office/drawing/2014/main" xmlns="" id="{00000000-0008-0000-0200-000015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38" name="AutoShape 1" descr="image002">
          <a:extLst>
            <a:ext uri="{FF2B5EF4-FFF2-40B4-BE49-F238E27FC236}">
              <a16:creationId xmlns:a16="http://schemas.microsoft.com/office/drawing/2014/main" xmlns="" id="{00000000-0008-0000-0200-000016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39" name="AutoShape 2" descr="image002">
          <a:extLst>
            <a:ext uri="{FF2B5EF4-FFF2-40B4-BE49-F238E27FC236}">
              <a16:creationId xmlns:a16="http://schemas.microsoft.com/office/drawing/2014/main" xmlns="" id="{00000000-0008-0000-0200-000017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40" name="AutoShape 3" descr="image002">
          <a:extLst>
            <a:ext uri="{FF2B5EF4-FFF2-40B4-BE49-F238E27FC236}">
              <a16:creationId xmlns:a16="http://schemas.microsoft.com/office/drawing/2014/main" xmlns="" id="{00000000-0008-0000-0200-000018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41" name="AutoShape 4" descr="image002">
          <a:extLst>
            <a:ext uri="{FF2B5EF4-FFF2-40B4-BE49-F238E27FC236}">
              <a16:creationId xmlns:a16="http://schemas.microsoft.com/office/drawing/2014/main" xmlns="" id="{00000000-0008-0000-0200-000019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42" name="AutoShape 10" descr="image002">
          <a:extLst>
            <a:ext uri="{FF2B5EF4-FFF2-40B4-BE49-F238E27FC236}">
              <a16:creationId xmlns:a16="http://schemas.microsoft.com/office/drawing/2014/main" xmlns="" id="{00000000-0008-0000-0200-00001A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43" name="AutoShape 1" descr="image002">
          <a:extLst>
            <a:ext uri="{FF2B5EF4-FFF2-40B4-BE49-F238E27FC236}">
              <a16:creationId xmlns:a16="http://schemas.microsoft.com/office/drawing/2014/main" xmlns="" id="{00000000-0008-0000-0200-00001B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44" name="AutoShape 2" descr="image002">
          <a:extLst>
            <a:ext uri="{FF2B5EF4-FFF2-40B4-BE49-F238E27FC236}">
              <a16:creationId xmlns:a16="http://schemas.microsoft.com/office/drawing/2014/main" xmlns="" id="{00000000-0008-0000-0200-00001C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45" name="AutoShape 3" descr="image002">
          <a:extLst>
            <a:ext uri="{FF2B5EF4-FFF2-40B4-BE49-F238E27FC236}">
              <a16:creationId xmlns:a16="http://schemas.microsoft.com/office/drawing/2014/main" xmlns="" id="{00000000-0008-0000-0200-00001D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46" name="AutoShape 4" descr="image002">
          <a:extLst>
            <a:ext uri="{FF2B5EF4-FFF2-40B4-BE49-F238E27FC236}">
              <a16:creationId xmlns:a16="http://schemas.microsoft.com/office/drawing/2014/main" xmlns="" id="{00000000-0008-0000-0200-00001E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47" name="AutoShape 10" descr="image002">
          <a:extLst>
            <a:ext uri="{FF2B5EF4-FFF2-40B4-BE49-F238E27FC236}">
              <a16:creationId xmlns:a16="http://schemas.microsoft.com/office/drawing/2014/main" xmlns="" id="{00000000-0008-0000-0200-00001F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48" name="AutoShape 1" descr="image002">
          <a:extLst>
            <a:ext uri="{FF2B5EF4-FFF2-40B4-BE49-F238E27FC236}">
              <a16:creationId xmlns:a16="http://schemas.microsoft.com/office/drawing/2014/main" xmlns="" id="{00000000-0008-0000-0200-000020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49" name="AutoShape 2" descr="image002">
          <a:extLst>
            <a:ext uri="{FF2B5EF4-FFF2-40B4-BE49-F238E27FC236}">
              <a16:creationId xmlns:a16="http://schemas.microsoft.com/office/drawing/2014/main" xmlns="" id="{00000000-0008-0000-0200-000021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50" name="AutoShape 3" descr="image002">
          <a:extLst>
            <a:ext uri="{FF2B5EF4-FFF2-40B4-BE49-F238E27FC236}">
              <a16:creationId xmlns:a16="http://schemas.microsoft.com/office/drawing/2014/main" xmlns="" id="{00000000-0008-0000-0200-000022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51" name="AutoShape 4" descr="image002">
          <a:extLst>
            <a:ext uri="{FF2B5EF4-FFF2-40B4-BE49-F238E27FC236}">
              <a16:creationId xmlns:a16="http://schemas.microsoft.com/office/drawing/2014/main" xmlns="" id="{00000000-0008-0000-0200-000023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52" name="AutoShape 10" descr="image002">
          <a:extLst>
            <a:ext uri="{FF2B5EF4-FFF2-40B4-BE49-F238E27FC236}">
              <a16:creationId xmlns:a16="http://schemas.microsoft.com/office/drawing/2014/main" xmlns="" id="{00000000-0008-0000-0200-000024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53" name="AutoShape 1" descr="image002">
          <a:extLst>
            <a:ext uri="{FF2B5EF4-FFF2-40B4-BE49-F238E27FC236}">
              <a16:creationId xmlns:a16="http://schemas.microsoft.com/office/drawing/2014/main" xmlns="" id="{00000000-0008-0000-0200-000025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54" name="AutoShape 2" descr="image002">
          <a:extLst>
            <a:ext uri="{FF2B5EF4-FFF2-40B4-BE49-F238E27FC236}">
              <a16:creationId xmlns:a16="http://schemas.microsoft.com/office/drawing/2014/main" xmlns="" id="{00000000-0008-0000-0200-000026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55" name="AutoShape 3" descr="image002">
          <a:extLst>
            <a:ext uri="{FF2B5EF4-FFF2-40B4-BE49-F238E27FC236}">
              <a16:creationId xmlns:a16="http://schemas.microsoft.com/office/drawing/2014/main" xmlns="" id="{00000000-0008-0000-0200-000027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56" name="AutoShape 4" descr="image002">
          <a:extLst>
            <a:ext uri="{FF2B5EF4-FFF2-40B4-BE49-F238E27FC236}">
              <a16:creationId xmlns:a16="http://schemas.microsoft.com/office/drawing/2014/main" xmlns="" id="{00000000-0008-0000-0200-000028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57" name="AutoShape 10" descr="image002">
          <a:extLst>
            <a:ext uri="{FF2B5EF4-FFF2-40B4-BE49-F238E27FC236}">
              <a16:creationId xmlns:a16="http://schemas.microsoft.com/office/drawing/2014/main" xmlns="" id="{00000000-0008-0000-0200-000029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58" name="AutoShape 1" descr="image002">
          <a:extLst>
            <a:ext uri="{FF2B5EF4-FFF2-40B4-BE49-F238E27FC236}">
              <a16:creationId xmlns:a16="http://schemas.microsoft.com/office/drawing/2014/main" xmlns="" id="{00000000-0008-0000-0200-00002A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59" name="AutoShape 2" descr="image002">
          <a:extLst>
            <a:ext uri="{FF2B5EF4-FFF2-40B4-BE49-F238E27FC236}">
              <a16:creationId xmlns:a16="http://schemas.microsoft.com/office/drawing/2014/main" xmlns="" id="{00000000-0008-0000-0200-00002B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60" name="AutoShape 3" descr="image002">
          <a:extLst>
            <a:ext uri="{FF2B5EF4-FFF2-40B4-BE49-F238E27FC236}">
              <a16:creationId xmlns:a16="http://schemas.microsoft.com/office/drawing/2014/main" xmlns="" id="{00000000-0008-0000-0200-00002C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61" name="AutoShape 4" descr="image002">
          <a:extLst>
            <a:ext uri="{FF2B5EF4-FFF2-40B4-BE49-F238E27FC236}">
              <a16:creationId xmlns:a16="http://schemas.microsoft.com/office/drawing/2014/main" xmlns="" id="{00000000-0008-0000-0200-00002D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62" name="AutoShape 10" descr="image002">
          <a:extLst>
            <a:ext uri="{FF2B5EF4-FFF2-40B4-BE49-F238E27FC236}">
              <a16:creationId xmlns:a16="http://schemas.microsoft.com/office/drawing/2014/main" xmlns="" id="{00000000-0008-0000-0200-00002E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63" name="AutoShape 1" descr="image002">
          <a:extLst>
            <a:ext uri="{FF2B5EF4-FFF2-40B4-BE49-F238E27FC236}">
              <a16:creationId xmlns:a16="http://schemas.microsoft.com/office/drawing/2014/main" xmlns="" id="{00000000-0008-0000-0200-00002F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64" name="AutoShape 2" descr="image002">
          <a:extLst>
            <a:ext uri="{FF2B5EF4-FFF2-40B4-BE49-F238E27FC236}">
              <a16:creationId xmlns:a16="http://schemas.microsoft.com/office/drawing/2014/main" xmlns="" id="{00000000-0008-0000-0200-000030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65" name="AutoShape 3" descr="image002">
          <a:extLst>
            <a:ext uri="{FF2B5EF4-FFF2-40B4-BE49-F238E27FC236}">
              <a16:creationId xmlns:a16="http://schemas.microsoft.com/office/drawing/2014/main" xmlns="" id="{00000000-0008-0000-0200-000031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66" name="AutoShape 4" descr="image002">
          <a:extLst>
            <a:ext uri="{FF2B5EF4-FFF2-40B4-BE49-F238E27FC236}">
              <a16:creationId xmlns:a16="http://schemas.microsoft.com/office/drawing/2014/main" xmlns="" id="{00000000-0008-0000-0200-000032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67" name="AutoShape 10" descr="image002">
          <a:extLst>
            <a:ext uri="{FF2B5EF4-FFF2-40B4-BE49-F238E27FC236}">
              <a16:creationId xmlns:a16="http://schemas.microsoft.com/office/drawing/2014/main" xmlns="" id="{00000000-0008-0000-0200-000033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68" name="AutoShape 1" descr="image002">
          <a:extLst>
            <a:ext uri="{FF2B5EF4-FFF2-40B4-BE49-F238E27FC236}">
              <a16:creationId xmlns:a16="http://schemas.microsoft.com/office/drawing/2014/main" xmlns="" id="{00000000-0008-0000-0200-000034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69" name="AutoShape 2" descr="image002">
          <a:extLst>
            <a:ext uri="{FF2B5EF4-FFF2-40B4-BE49-F238E27FC236}">
              <a16:creationId xmlns:a16="http://schemas.microsoft.com/office/drawing/2014/main" xmlns="" id="{00000000-0008-0000-0200-000035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70" name="AutoShape 3" descr="image002">
          <a:extLst>
            <a:ext uri="{FF2B5EF4-FFF2-40B4-BE49-F238E27FC236}">
              <a16:creationId xmlns:a16="http://schemas.microsoft.com/office/drawing/2014/main" xmlns="" id="{00000000-0008-0000-0200-000036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71" name="AutoShape 4" descr="image002">
          <a:extLst>
            <a:ext uri="{FF2B5EF4-FFF2-40B4-BE49-F238E27FC236}">
              <a16:creationId xmlns:a16="http://schemas.microsoft.com/office/drawing/2014/main" xmlns="" id="{00000000-0008-0000-0200-000037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72" name="AutoShape 10" descr="image002">
          <a:extLst>
            <a:ext uri="{FF2B5EF4-FFF2-40B4-BE49-F238E27FC236}">
              <a16:creationId xmlns:a16="http://schemas.microsoft.com/office/drawing/2014/main" xmlns="" id="{00000000-0008-0000-0200-000038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73" name="AutoShape 1" descr="image002">
          <a:extLst>
            <a:ext uri="{FF2B5EF4-FFF2-40B4-BE49-F238E27FC236}">
              <a16:creationId xmlns:a16="http://schemas.microsoft.com/office/drawing/2014/main" xmlns="" id="{00000000-0008-0000-0200-000039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74" name="AutoShape 2" descr="image002">
          <a:extLst>
            <a:ext uri="{FF2B5EF4-FFF2-40B4-BE49-F238E27FC236}">
              <a16:creationId xmlns:a16="http://schemas.microsoft.com/office/drawing/2014/main" xmlns="" id="{00000000-0008-0000-0200-00003A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75" name="AutoShape 3" descr="image002">
          <a:extLst>
            <a:ext uri="{FF2B5EF4-FFF2-40B4-BE49-F238E27FC236}">
              <a16:creationId xmlns:a16="http://schemas.microsoft.com/office/drawing/2014/main" xmlns="" id="{00000000-0008-0000-0200-00003B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76" name="AutoShape 4" descr="image002">
          <a:extLst>
            <a:ext uri="{FF2B5EF4-FFF2-40B4-BE49-F238E27FC236}">
              <a16:creationId xmlns:a16="http://schemas.microsoft.com/office/drawing/2014/main" xmlns="" id="{00000000-0008-0000-0200-00003C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77" name="AutoShape 10" descr="image002">
          <a:extLst>
            <a:ext uri="{FF2B5EF4-FFF2-40B4-BE49-F238E27FC236}">
              <a16:creationId xmlns:a16="http://schemas.microsoft.com/office/drawing/2014/main" xmlns="" id="{00000000-0008-0000-0200-00003D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78" name="AutoShape 1" descr="image002">
          <a:extLst>
            <a:ext uri="{FF2B5EF4-FFF2-40B4-BE49-F238E27FC236}">
              <a16:creationId xmlns:a16="http://schemas.microsoft.com/office/drawing/2014/main" xmlns="" id="{00000000-0008-0000-0200-00003E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79" name="AutoShape 2" descr="image002">
          <a:extLst>
            <a:ext uri="{FF2B5EF4-FFF2-40B4-BE49-F238E27FC236}">
              <a16:creationId xmlns:a16="http://schemas.microsoft.com/office/drawing/2014/main" xmlns="" id="{00000000-0008-0000-0200-00003F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80" name="AutoShape 3" descr="image002">
          <a:extLst>
            <a:ext uri="{FF2B5EF4-FFF2-40B4-BE49-F238E27FC236}">
              <a16:creationId xmlns:a16="http://schemas.microsoft.com/office/drawing/2014/main" xmlns="" id="{00000000-0008-0000-0200-000040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81" name="AutoShape 4" descr="image002">
          <a:extLst>
            <a:ext uri="{FF2B5EF4-FFF2-40B4-BE49-F238E27FC236}">
              <a16:creationId xmlns:a16="http://schemas.microsoft.com/office/drawing/2014/main" xmlns="" id="{00000000-0008-0000-0200-000041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82" name="AutoShape 10" descr="image002">
          <a:extLst>
            <a:ext uri="{FF2B5EF4-FFF2-40B4-BE49-F238E27FC236}">
              <a16:creationId xmlns:a16="http://schemas.microsoft.com/office/drawing/2014/main" xmlns="" id="{00000000-0008-0000-0200-000042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83" name="AutoShape 1" descr="image002">
          <a:extLst>
            <a:ext uri="{FF2B5EF4-FFF2-40B4-BE49-F238E27FC236}">
              <a16:creationId xmlns:a16="http://schemas.microsoft.com/office/drawing/2014/main" xmlns="" id="{00000000-0008-0000-0200-000043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84" name="AutoShape 2" descr="image002">
          <a:extLst>
            <a:ext uri="{FF2B5EF4-FFF2-40B4-BE49-F238E27FC236}">
              <a16:creationId xmlns:a16="http://schemas.microsoft.com/office/drawing/2014/main" xmlns="" id="{00000000-0008-0000-0200-000044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85" name="AutoShape 3" descr="image002">
          <a:extLst>
            <a:ext uri="{FF2B5EF4-FFF2-40B4-BE49-F238E27FC236}">
              <a16:creationId xmlns:a16="http://schemas.microsoft.com/office/drawing/2014/main" xmlns="" id="{00000000-0008-0000-0200-000045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86" name="AutoShape 4" descr="image002">
          <a:extLst>
            <a:ext uri="{FF2B5EF4-FFF2-40B4-BE49-F238E27FC236}">
              <a16:creationId xmlns:a16="http://schemas.microsoft.com/office/drawing/2014/main" xmlns="" id="{00000000-0008-0000-0200-000046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87" name="AutoShape 10" descr="image002">
          <a:extLst>
            <a:ext uri="{FF2B5EF4-FFF2-40B4-BE49-F238E27FC236}">
              <a16:creationId xmlns:a16="http://schemas.microsoft.com/office/drawing/2014/main" xmlns="" id="{00000000-0008-0000-0200-000047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88" name="AutoShape 1" descr="image002">
          <a:extLst>
            <a:ext uri="{FF2B5EF4-FFF2-40B4-BE49-F238E27FC236}">
              <a16:creationId xmlns:a16="http://schemas.microsoft.com/office/drawing/2014/main" xmlns="" id="{00000000-0008-0000-0200-000048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89" name="AutoShape 2" descr="image002">
          <a:extLst>
            <a:ext uri="{FF2B5EF4-FFF2-40B4-BE49-F238E27FC236}">
              <a16:creationId xmlns:a16="http://schemas.microsoft.com/office/drawing/2014/main" xmlns="" id="{00000000-0008-0000-0200-000049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90" name="AutoShape 3" descr="image002">
          <a:extLst>
            <a:ext uri="{FF2B5EF4-FFF2-40B4-BE49-F238E27FC236}">
              <a16:creationId xmlns:a16="http://schemas.microsoft.com/office/drawing/2014/main" xmlns="" id="{00000000-0008-0000-0200-00004A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91" name="AutoShape 4" descr="image002">
          <a:extLst>
            <a:ext uri="{FF2B5EF4-FFF2-40B4-BE49-F238E27FC236}">
              <a16:creationId xmlns:a16="http://schemas.microsoft.com/office/drawing/2014/main" xmlns="" id="{00000000-0008-0000-0200-00004B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92" name="AutoShape 10" descr="image002">
          <a:extLst>
            <a:ext uri="{FF2B5EF4-FFF2-40B4-BE49-F238E27FC236}">
              <a16:creationId xmlns:a16="http://schemas.microsoft.com/office/drawing/2014/main" xmlns="" id="{00000000-0008-0000-0200-00004C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93" name="AutoShape 1" descr="image002">
          <a:extLst>
            <a:ext uri="{FF2B5EF4-FFF2-40B4-BE49-F238E27FC236}">
              <a16:creationId xmlns:a16="http://schemas.microsoft.com/office/drawing/2014/main" xmlns="" id="{00000000-0008-0000-0200-00004D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94" name="AutoShape 2" descr="image002">
          <a:extLst>
            <a:ext uri="{FF2B5EF4-FFF2-40B4-BE49-F238E27FC236}">
              <a16:creationId xmlns:a16="http://schemas.microsoft.com/office/drawing/2014/main" xmlns="" id="{00000000-0008-0000-0200-00004E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95" name="AutoShape 3" descr="image002">
          <a:extLst>
            <a:ext uri="{FF2B5EF4-FFF2-40B4-BE49-F238E27FC236}">
              <a16:creationId xmlns:a16="http://schemas.microsoft.com/office/drawing/2014/main" xmlns="" id="{00000000-0008-0000-0200-00004F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96" name="AutoShape 4" descr="image002">
          <a:extLst>
            <a:ext uri="{FF2B5EF4-FFF2-40B4-BE49-F238E27FC236}">
              <a16:creationId xmlns:a16="http://schemas.microsoft.com/office/drawing/2014/main" xmlns="" id="{00000000-0008-0000-0200-000050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97" name="AutoShape 10" descr="image002">
          <a:extLst>
            <a:ext uri="{FF2B5EF4-FFF2-40B4-BE49-F238E27FC236}">
              <a16:creationId xmlns:a16="http://schemas.microsoft.com/office/drawing/2014/main" xmlns="" id="{00000000-0008-0000-0200-000051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98" name="AutoShape 1" descr="image002">
          <a:extLst>
            <a:ext uri="{FF2B5EF4-FFF2-40B4-BE49-F238E27FC236}">
              <a16:creationId xmlns:a16="http://schemas.microsoft.com/office/drawing/2014/main" xmlns="" id="{00000000-0008-0000-0200-000052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99" name="AutoShape 2" descr="image002">
          <a:extLst>
            <a:ext uri="{FF2B5EF4-FFF2-40B4-BE49-F238E27FC236}">
              <a16:creationId xmlns:a16="http://schemas.microsoft.com/office/drawing/2014/main" xmlns="" id="{00000000-0008-0000-0200-000053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00" name="AutoShape 3" descr="image002">
          <a:extLst>
            <a:ext uri="{FF2B5EF4-FFF2-40B4-BE49-F238E27FC236}">
              <a16:creationId xmlns:a16="http://schemas.microsoft.com/office/drawing/2014/main" xmlns="" id="{00000000-0008-0000-0200-000054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01" name="AutoShape 4" descr="image002">
          <a:extLst>
            <a:ext uri="{FF2B5EF4-FFF2-40B4-BE49-F238E27FC236}">
              <a16:creationId xmlns:a16="http://schemas.microsoft.com/office/drawing/2014/main" xmlns="" id="{00000000-0008-0000-0200-000055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02" name="AutoShape 10" descr="image002">
          <a:extLst>
            <a:ext uri="{FF2B5EF4-FFF2-40B4-BE49-F238E27FC236}">
              <a16:creationId xmlns:a16="http://schemas.microsoft.com/office/drawing/2014/main" xmlns="" id="{00000000-0008-0000-0200-000056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03" name="AutoShape 1" descr="image002">
          <a:extLst>
            <a:ext uri="{FF2B5EF4-FFF2-40B4-BE49-F238E27FC236}">
              <a16:creationId xmlns:a16="http://schemas.microsoft.com/office/drawing/2014/main" xmlns="" id="{00000000-0008-0000-0200-000057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04" name="AutoShape 2" descr="image002">
          <a:extLst>
            <a:ext uri="{FF2B5EF4-FFF2-40B4-BE49-F238E27FC236}">
              <a16:creationId xmlns:a16="http://schemas.microsoft.com/office/drawing/2014/main" xmlns="" id="{00000000-0008-0000-0200-000058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05" name="AutoShape 3" descr="image002">
          <a:extLst>
            <a:ext uri="{FF2B5EF4-FFF2-40B4-BE49-F238E27FC236}">
              <a16:creationId xmlns:a16="http://schemas.microsoft.com/office/drawing/2014/main" xmlns="" id="{00000000-0008-0000-0200-000059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06" name="AutoShape 4" descr="image002">
          <a:extLst>
            <a:ext uri="{FF2B5EF4-FFF2-40B4-BE49-F238E27FC236}">
              <a16:creationId xmlns:a16="http://schemas.microsoft.com/office/drawing/2014/main" xmlns="" id="{00000000-0008-0000-0200-00005A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07" name="AutoShape 10" descr="image002">
          <a:extLst>
            <a:ext uri="{FF2B5EF4-FFF2-40B4-BE49-F238E27FC236}">
              <a16:creationId xmlns:a16="http://schemas.microsoft.com/office/drawing/2014/main" xmlns="" id="{00000000-0008-0000-0200-00005B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08" name="AutoShape 1" descr="image002">
          <a:extLst>
            <a:ext uri="{FF2B5EF4-FFF2-40B4-BE49-F238E27FC236}">
              <a16:creationId xmlns:a16="http://schemas.microsoft.com/office/drawing/2014/main" xmlns="" id="{00000000-0008-0000-0200-00005C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09" name="AutoShape 2" descr="image002">
          <a:extLst>
            <a:ext uri="{FF2B5EF4-FFF2-40B4-BE49-F238E27FC236}">
              <a16:creationId xmlns:a16="http://schemas.microsoft.com/office/drawing/2014/main" xmlns="" id="{00000000-0008-0000-0200-00005D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10" name="AutoShape 3" descr="image002">
          <a:extLst>
            <a:ext uri="{FF2B5EF4-FFF2-40B4-BE49-F238E27FC236}">
              <a16:creationId xmlns:a16="http://schemas.microsoft.com/office/drawing/2014/main" xmlns="" id="{00000000-0008-0000-0200-00005E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11" name="AutoShape 4" descr="image002">
          <a:extLst>
            <a:ext uri="{FF2B5EF4-FFF2-40B4-BE49-F238E27FC236}">
              <a16:creationId xmlns:a16="http://schemas.microsoft.com/office/drawing/2014/main" xmlns="" id="{00000000-0008-0000-0200-00005F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12" name="AutoShape 10" descr="image002">
          <a:extLst>
            <a:ext uri="{FF2B5EF4-FFF2-40B4-BE49-F238E27FC236}">
              <a16:creationId xmlns:a16="http://schemas.microsoft.com/office/drawing/2014/main" xmlns="" id="{00000000-0008-0000-0200-000060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13" name="AutoShape 1" descr="image002">
          <a:extLst>
            <a:ext uri="{FF2B5EF4-FFF2-40B4-BE49-F238E27FC236}">
              <a16:creationId xmlns:a16="http://schemas.microsoft.com/office/drawing/2014/main" xmlns="" id="{00000000-0008-0000-0200-000061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14" name="AutoShape 2" descr="image002">
          <a:extLst>
            <a:ext uri="{FF2B5EF4-FFF2-40B4-BE49-F238E27FC236}">
              <a16:creationId xmlns:a16="http://schemas.microsoft.com/office/drawing/2014/main" xmlns="" id="{00000000-0008-0000-0200-000062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15" name="AutoShape 3" descr="image002">
          <a:extLst>
            <a:ext uri="{FF2B5EF4-FFF2-40B4-BE49-F238E27FC236}">
              <a16:creationId xmlns:a16="http://schemas.microsoft.com/office/drawing/2014/main" xmlns="" id="{00000000-0008-0000-0200-000063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16" name="AutoShape 4" descr="image002">
          <a:extLst>
            <a:ext uri="{FF2B5EF4-FFF2-40B4-BE49-F238E27FC236}">
              <a16:creationId xmlns:a16="http://schemas.microsoft.com/office/drawing/2014/main" xmlns="" id="{00000000-0008-0000-0200-000064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17" name="AutoShape 10" descr="image002">
          <a:extLst>
            <a:ext uri="{FF2B5EF4-FFF2-40B4-BE49-F238E27FC236}">
              <a16:creationId xmlns:a16="http://schemas.microsoft.com/office/drawing/2014/main" xmlns="" id="{00000000-0008-0000-0200-000065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18" name="AutoShape 1" descr="image002">
          <a:extLst>
            <a:ext uri="{FF2B5EF4-FFF2-40B4-BE49-F238E27FC236}">
              <a16:creationId xmlns:a16="http://schemas.microsoft.com/office/drawing/2014/main" xmlns="" id="{00000000-0008-0000-0200-000066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19" name="AutoShape 2" descr="image002">
          <a:extLst>
            <a:ext uri="{FF2B5EF4-FFF2-40B4-BE49-F238E27FC236}">
              <a16:creationId xmlns:a16="http://schemas.microsoft.com/office/drawing/2014/main" xmlns="" id="{00000000-0008-0000-0200-000067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20" name="AutoShape 3" descr="image002">
          <a:extLst>
            <a:ext uri="{FF2B5EF4-FFF2-40B4-BE49-F238E27FC236}">
              <a16:creationId xmlns:a16="http://schemas.microsoft.com/office/drawing/2014/main" xmlns="" id="{00000000-0008-0000-0200-000068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21" name="AutoShape 4" descr="image002">
          <a:extLst>
            <a:ext uri="{FF2B5EF4-FFF2-40B4-BE49-F238E27FC236}">
              <a16:creationId xmlns:a16="http://schemas.microsoft.com/office/drawing/2014/main" xmlns="" id="{00000000-0008-0000-0200-000069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22" name="AutoShape 10" descr="image002">
          <a:extLst>
            <a:ext uri="{FF2B5EF4-FFF2-40B4-BE49-F238E27FC236}">
              <a16:creationId xmlns:a16="http://schemas.microsoft.com/office/drawing/2014/main" xmlns="" id="{00000000-0008-0000-0200-00006A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23" name="AutoShape 1" descr="image002">
          <a:extLst>
            <a:ext uri="{FF2B5EF4-FFF2-40B4-BE49-F238E27FC236}">
              <a16:creationId xmlns:a16="http://schemas.microsoft.com/office/drawing/2014/main" xmlns="" id="{00000000-0008-0000-0200-00006B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24" name="AutoShape 2" descr="image002">
          <a:extLst>
            <a:ext uri="{FF2B5EF4-FFF2-40B4-BE49-F238E27FC236}">
              <a16:creationId xmlns:a16="http://schemas.microsoft.com/office/drawing/2014/main" xmlns="" id="{00000000-0008-0000-0200-00006C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25" name="AutoShape 3" descr="image002">
          <a:extLst>
            <a:ext uri="{FF2B5EF4-FFF2-40B4-BE49-F238E27FC236}">
              <a16:creationId xmlns:a16="http://schemas.microsoft.com/office/drawing/2014/main" xmlns="" id="{00000000-0008-0000-0200-00006D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26" name="AutoShape 4" descr="image002">
          <a:extLst>
            <a:ext uri="{FF2B5EF4-FFF2-40B4-BE49-F238E27FC236}">
              <a16:creationId xmlns:a16="http://schemas.microsoft.com/office/drawing/2014/main" xmlns="" id="{00000000-0008-0000-0200-00006E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27" name="AutoShape 10" descr="image002">
          <a:extLst>
            <a:ext uri="{FF2B5EF4-FFF2-40B4-BE49-F238E27FC236}">
              <a16:creationId xmlns:a16="http://schemas.microsoft.com/office/drawing/2014/main" xmlns="" id="{00000000-0008-0000-0200-00006F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28" name="AutoShape 1" descr="image002">
          <a:extLst>
            <a:ext uri="{FF2B5EF4-FFF2-40B4-BE49-F238E27FC236}">
              <a16:creationId xmlns:a16="http://schemas.microsoft.com/office/drawing/2014/main" xmlns="" id="{00000000-0008-0000-0200-000070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29" name="AutoShape 2" descr="image002">
          <a:extLst>
            <a:ext uri="{FF2B5EF4-FFF2-40B4-BE49-F238E27FC236}">
              <a16:creationId xmlns:a16="http://schemas.microsoft.com/office/drawing/2014/main" xmlns="" id="{00000000-0008-0000-0200-000071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30" name="AutoShape 3" descr="image002">
          <a:extLst>
            <a:ext uri="{FF2B5EF4-FFF2-40B4-BE49-F238E27FC236}">
              <a16:creationId xmlns:a16="http://schemas.microsoft.com/office/drawing/2014/main" xmlns="" id="{00000000-0008-0000-0200-000072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31" name="AutoShape 4" descr="image002">
          <a:extLst>
            <a:ext uri="{FF2B5EF4-FFF2-40B4-BE49-F238E27FC236}">
              <a16:creationId xmlns:a16="http://schemas.microsoft.com/office/drawing/2014/main" xmlns="" id="{00000000-0008-0000-0200-000073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32" name="AutoShape 10" descr="image002">
          <a:extLst>
            <a:ext uri="{FF2B5EF4-FFF2-40B4-BE49-F238E27FC236}">
              <a16:creationId xmlns:a16="http://schemas.microsoft.com/office/drawing/2014/main" xmlns="" id="{00000000-0008-0000-0200-000074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33" name="AutoShape 1" descr="image002">
          <a:extLst>
            <a:ext uri="{FF2B5EF4-FFF2-40B4-BE49-F238E27FC236}">
              <a16:creationId xmlns:a16="http://schemas.microsoft.com/office/drawing/2014/main" xmlns="" id="{00000000-0008-0000-0200-000075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34" name="AutoShape 2" descr="image002">
          <a:extLst>
            <a:ext uri="{FF2B5EF4-FFF2-40B4-BE49-F238E27FC236}">
              <a16:creationId xmlns:a16="http://schemas.microsoft.com/office/drawing/2014/main" xmlns="" id="{00000000-0008-0000-0200-000076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35" name="AutoShape 3" descr="image002">
          <a:extLst>
            <a:ext uri="{FF2B5EF4-FFF2-40B4-BE49-F238E27FC236}">
              <a16:creationId xmlns:a16="http://schemas.microsoft.com/office/drawing/2014/main" xmlns="" id="{00000000-0008-0000-0200-000077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36" name="AutoShape 4" descr="image002">
          <a:extLst>
            <a:ext uri="{FF2B5EF4-FFF2-40B4-BE49-F238E27FC236}">
              <a16:creationId xmlns:a16="http://schemas.microsoft.com/office/drawing/2014/main" xmlns="" id="{00000000-0008-0000-0200-000078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37" name="AutoShape 10" descr="image002">
          <a:extLst>
            <a:ext uri="{FF2B5EF4-FFF2-40B4-BE49-F238E27FC236}">
              <a16:creationId xmlns:a16="http://schemas.microsoft.com/office/drawing/2014/main" xmlns="" id="{00000000-0008-0000-0200-000079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38" name="AutoShape 1" descr="image002">
          <a:extLst>
            <a:ext uri="{FF2B5EF4-FFF2-40B4-BE49-F238E27FC236}">
              <a16:creationId xmlns:a16="http://schemas.microsoft.com/office/drawing/2014/main" xmlns="" id="{00000000-0008-0000-0200-00007A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39" name="AutoShape 2" descr="image002">
          <a:extLst>
            <a:ext uri="{FF2B5EF4-FFF2-40B4-BE49-F238E27FC236}">
              <a16:creationId xmlns:a16="http://schemas.microsoft.com/office/drawing/2014/main" xmlns="" id="{00000000-0008-0000-0200-00007B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40" name="AutoShape 3" descr="image002">
          <a:extLst>
            <a:ext uri="{FF2B5EF4-FFF2-40B4-BE49-F238E27FC236}">
              <a16:creationId xmlns:a16="http://schemas.microsoft.com/office/drawing/2014/main" xmlns="" id="{00000000-0008-0000-0200-00007C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41" name="AutoShape 4" descr="image002">
          <a:extLst>
            <a:ext uri="{FF2B5EF4-FFF2-40B4-BE49-F238E27FC236}">
              <a16:creationId xmlns:a16="http://schemas.microsoft.com/office/drawing/2014/main" xmlns="" id="{00000000-0008-0000-0200-00007D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42" name="AutoShape 10" descr="image002">
          <a:extLst>
            <a:ext uri="{FF2B5EF4-FFF2-40B4-BE49-F238E27FC236}">
              <a16:creationId xmlns:a16="http://schemas.microsoft.com/office/drawing/2014/main" xmlns="" id="{00000000-0008-0000-0200-00007E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43" name="AutoShape 1" descr="image002">
          <a:extLst>
            <a:ext uri="{FF2B5EF4-FFF2-40B4-BE49-F238E27FC236}">
              <a16:creationId xmlns:a16="http://schemas.microsoft.com/office/drawing/2014/main" xmlns="" id="{00000000-0008-0000-0200-00007F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44" name="AutoShape 2" descr="image002">
          <a:extLst>
            <a:ext uri="{FF2B5EF4-FFF2-40B4-BE49-F238E27FC236}">
              <a16:creationId xmlns:a16="http://schemas.microsoft.com/office/drawing/2014/main" xmlns="" id="{00000000-0008-0000-0200-000080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45" name="AutoShape 3" descr="image002">
          <a:extLst>
            <a:ext uri="{FF2B5EF4-FFF2-40B4-BE49-F238E27FC236}">
              <a16:creationId xmlns:a16="http://schemas.microsoft.com/office/drawing/2014/main" xmlns="" id="{00000000-0008-0000-0200-000081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46" name="AutoShape 4" descr="image002">
          <a:extLst>
            <a:ext uri="{FF2B5EF4-FFF2-40B4-BE49-F238E27FC236}">
              <a16:creationId xmlns:a16="http://schemas.microsoft.com/office/drawing/2014/main" xmlns="" id="{00000000-0008-0000-0200-000082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47" name="AutoShape 10" descr="image002">
          <a:extLst>
            <a:ext uri="{FF2B5EF4-FFF2-40B4-BE49-F238E27FC236}">
              <a16:creationId xmlns:a16="http://schemas.microsoft.com/office/drawing/2014/main" xmlns="" id="{00000000-0008-0000-0200-000083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48" name="AutoShape 1" descr="image002">
          <a:extLst>
            <a:ext uri="{FF2B5EF4-FFF2-40B4-BE49-F238E27FC236}">
              <a16:creationId xmlns:a16="http://schemas.microsoft.com/office/drawing/2014/main" xmlns="" id="{00000000-0008-0000-0200-000084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49" name="AutoShape 2" descr="image002">
          <a:extLst>
            <a:ext uri="{FF2B5EF4-FFF2-40B4-BE49-F238E27FC236}">
              <a16:creationId xmlns:a16="http://schemas.microsoft.com/office/drawing/2014/main" xmlns="" id="{00000000-0008-0000-0200-000085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50" name="AutoShape 3" descr="image002">
          <a:extLst>
            <a:ext uri="{FF2B5EF4-FFF2-40B4-BE49-F238E27FC236}">
              <a16:creationId xmlns:a16="http://schemas.microsoft.com/office/drawing/2014/main" xmlns="" id="{00000000-0008-0000-0200-000086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51" name="AutoShape 4" descr="image002">
          <a:extLst>
            <a:ext uri="{FF2B5EF4-FFF2-40B4-BE49-F238E27FC236}">
              <a16:creationId xmlns:a16="http://schemas.microsoft.com/office/drawing/2014/main" xmlns="" id="{00000000-0008-0000-0200-000087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52" name="AutoShape 10" descr="image002">
          <a:extLst>
            <a:ext uri="{FF2B5EF4-FFF2-40B4-BE49-F238E27FC236}">
              <a16:creationId xmlns:a16="http://schemas.microsoft.com/office/drawing/2014/main" xmlns="" id="{00000000-0008-0000-0200-000088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53" name="AutoShape 1" descr="image002">
          <a:extLst>
            <a:ext uri="{FF2B5EF4-FFF2-40B4-BE49-F238E27FC236}">
              <a16:creationId xmlns:a16="http://schemas.microsoft.com/office/drawing/2014/main" xmlns="" id="{00000000-0008-0000-0200-000089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54" name="AutoShape 2" descr="image002">
          <a:extLst>
            <a:ext uri="{FF2B5EF4-FFF2-40B4-BE49-F238E27FC236}">
              <a16:creationId xmlns:a16="http://schemas.microsoft.com/office/drawing/2014/main" xmlns="" id="{00000000-0008-0000-0200-00008A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55" name="AutoShape 3" descr="image002">
          <a:extLst>
            <a:ext uri="{FF2B5EF4-FFF2-40B4-BE49-F238E27FC236}">
              <a16:creationId xmlns:a16="http://schemas.microsoft.com/office/drawing/2014/main" xmlns="" id="{00000000-0008-0000-0200-00008B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56" name="AutoShape 4" descr="image002">
          <a:extLst>
            <a:ext uri="{FF2B5EF4-FFF2-40B4-BE49-F238E27FC236}">
              <a16:creationId xmlns:a16="http://schemas.microsoft.com/office/drawing/2014/main" xmlns="" id="{00000000-0008-0000-0200-00008C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57" name="AutoShape 10" descr="image002">
          <a:extLst>
            <a:ext uri="{FF2B5EF4-FFF2-40B4-BE49-F238E27FC236}">
              <a16:creationId xmlns:a16="http://schemas.microsoft.com/office/drawing/2014/main" xmlns="" id="{00000000-0008-0000-0200-00008D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58" name="AutoShape 1" descr="image002">
          <a:extLst>
            <a:ext uri="{FF2B5EF4-FFF2-40B4-BE49-F238E27FC236}">
              <a16:creationId xmlns:a16="http://schemas.microsoft.com/office/drawing/2014/main" xmlns="" id="{00000000-0008-0000-0200-00008E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59" name="AutoShape 2" descr="image002">
          <a:extLst>
            <a:ext uri="{FF2B5EF4-FFF2-40B4-BE49-F238E27FC236}">
              <a16:creationId xmlns:a16="http://schemas.microsoft.com/office/drawing/2014/main" xmlns="" id="{00000000-0008-0000-0200-00008F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60" name="AutoShape 3" descr="image002">
          <a:extLst>
            <a:ext uri="{FF2B5EF4-FFF2-40B4-BE49-F238E27FC236}">
              <a16:creationId xmlns:a16="http://schemas.microsoft.com/office/drawing/2014/main" xmlns="" id="{00000000-0008-0000-0200-000090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61" name="AutoShape 4" descr="image002">
          <a:extLst>
            <a:ext uri="{FF2B5EF4-FFF2-40B4-BE49-F238E27FC236}">
              <a16:creationId xmlns:a16="http://schemas.microsoft.com/office/drawing/2014/main" xmlns="" id="{00000000-0008-0000-0200-000091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62" name="AutoShape 10" descr="image002">
          <a:extLst>
            <a:ext uri="{FF2B5EF4-FFF2-40B4-BE49-F238E27FC236}">
              <a16:creationId xmlns:a16="http://schemas.microsoft.com/office/drawing/2014/main" xmlns="" id="{00000000-0008-0000-0200-000092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63" name="AutoShape 1" descr="image002">
          <a:extLst>
            <a:ext uri="{FF2B5EF4-FFF2-40B4-BE49-F238E27FC236}">
              <a16:creationId xmlns:a16="http://schemas.microsoft.com/office/drawing/2014/main" xmlns="" id="{00000000-0008-0000-0200-000093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64" name="AutoShape 2" descr="image002">
          <a:extLst>
            <a:ext uri="{FF2B5EF4-FFF2-40B4-BE49-F238E27FC236}">
              <a16:creationId xmlns:a16="http://schemas.microsoft.com/office/drawing/2014/main" xmlns="" id="{00000000-0008-0000-0200-000094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65" name="AutoShape 3" descr="image002">
          <a:extLst>
            <a:ext uri="{FF2B5EF4-FFF2-40B4-BE49-F238E27FC236}">
              <a16:creationId xmlns:a16="http://schemas.microsoft.com/office/drawing/2014/main" xmlns="" id="{00000000-0008-0000-0200-000095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66" name="AutoShape 4" descr="image002">
          <a:extLst>
            <a:ext uri="{FF2B5EF4-FFF2-40B4-BE49-F238E27FC236}">
              <a16:creationId xmlns:a16="http://schemas.microsoft.com/office/drawing/2014/main" xmlns="" id="{00000000-0008-0000-0200-000096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67" name="AutoShape 10" descr="image002">
          <a:extLst>
            <a:ext uri="{FF2B5EF4-FFF2-40B4-BE49-F238E27FC236}">
              <a16:creationId xmlns:a16="http://schemas.microsoft.com/office/drawing/2014/main" xmlns="" id="{00000000-0008-0000-0200-000097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68" name="AutoShape 1" descr="image002">
          <a:extLst>
            <a:ext uri="{FF2B5EF4-FFF2-40B4-BE49-F238E27FC236}">
              <a16:creationId xmlns:a16="http://schemas.microsoft.com/office/drawing/2014/main" xmlns="" id="{00000000-0008-0000-0200-000098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69" name="AutoShape 2" descr="image002">
          <a:extLst>
            <a:ext uri="{FF2B5EF4-FFF2-40B4-BE49-F238E27FC236}">
              <a16:creationId xmlns:a16="http://schemas.microsoft.com/office/drawing/2014/main" xmlns="" id="{00000000-0008-0000-0200-000099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70" name="AutoShape 3" descr="image002">
          <a:extLst>
            <a:ext uri="{FF2B5EF4-FFF2-40B4-BE49-F238E27FC236}">
              <a16:creationId xmlns:a16="http://schemas.microsoft.com/office/drawing/2014/main" xmlns="" id="{00000000-0008-0000-0200-00009A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71" name="AutoShape 4" descr="image002">
          <a:extLst>
            <a:ext uri="{FF2B5EF4-FFF2-40B4-BE49-F238E27FC236}">
              <a16:creationId xmlns:a16="http://schemas.microsoft.com/office/drawing/2014/main" xmlns="" id="{00000000-0008-0000-0200-00009B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72" name="AutoShape 10" descr="image002">
          <a:extLst>
            <a:ext uri="{FF2B5EF4-FFF2-40B4-BE49-F238E27FC236}">
              <a16:creationId xmlns:a16="http://schemas.microsoft.com/office/drawing/2014/main" xmlns="" id="{00000000-0008-0000-0200-00009C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73" name="AutoShape 1" descr="image002">
          <a:extLst>
            <a:ext uri="{FF2B5EF4-FFF2-40B4-BE49-F238E27FC236}">
              <a16:creationId xmlns:a16="http://schemas.microsoft.com/office/drawing/2014/main" xmlns="" id="{00000000-0008-0000-0200-00009D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74" name="AutoShape 2" descr="image002">
          <a:extLst>
            <a:ext uri="{FF2B5EF4-FFF2-40B4-BE49-F238E27FC236}">
              <a16:creationId xmlns:a16="http://schemas.microsoft.com/office/drawing/2014/main" xmlns="" id="{00000000-0008-0000-0200-00009E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75" name="AutoShape 3" descr="image002">
          <a:extLst>
            <a:ext uri="{FF2B5EF4-FFF2-40B4-BE49-F238E27FC236}">
              <a16:creationId xmlns:a16="http://schemas.microsoft.com/office/drawing/2014/main" xmlns="" id="{00000000-0008-0000-0200-00009F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76" name="AutoShape 4" descr="image002">
          <a:extLst>
            <a:ext uri="{FF2B5EF4-FFF2-40B4-BE49-F238E27FC236}">
              <a16:creationId xmlns:a16="http://schemas.microsoft.com/office/drawing/2014/main" xmlns="" id="{00000000-0008-0000-0200-0000A0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77" name="AutoShape 10" descr="image002">
          <a:extLst>
            <a:ext uri="{FF2B5EF4-FFF2-40B4-BE49-F238E27FC236}">
              <a16:creationId xmlns:a16="http://schemas.microsoft.com/office/drawing/2014/main" xmlns="" id="{00000000-0008-0000-0200-0000A1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78" name="AutoShape 1" descr="image002">
          <a:extLst>
            <a:ext uri="{FF2B5EF4-FFF2-40B4-BE49-F238E27FC236}">
              <a16:creationId xmlns:a16="http://schemas.microsoft.com/office/drawing/2014/main" xmlns="" id="{00000000-0008-0000-0200-0000A2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79" name="AutoShape 2" descr="image002">
          <a:extLst>
            <a:ext uri="{FF2B5EF4-FFF2-40B4-BE49-F238E27FC236}">
              <a16:creationId xmlns:a16="http://schemas.microsoft.com/office/drawing/2014/main" xmlns="" id="{00000000-0008-0000-0200-0000A3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80" name="AutoShape 3" descr="image002">
          <a:extLst>
            <a:ext uri="{FF2B5EF4-FFF2-40B4-BE49-F238E27FC236}">
              <a16:creationId xmlns:a16="http://schemas.microsoft.com/office/drawing/2014/main" xmlns="" id="{00000000-0008-0000-0200-0000A4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81" name="AutoShape 4" descr="image002">
          <a:extLst>
            <a:ext uri="{FF2B5EF4-FFF2-40B4-BE49-F238E27FC236}">
              <a16:creationId xmlns:a16="http://schemas.microsoft.com/office/drawing/2014/main" xmlns="" id="{00000000-0008-0000-0200-0000A5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82" name="AutoShape 10" descr="image002">
          <a:extLst>
            <a:ext uri="{FF2B5EF4-FFF2-40B4-BE49-F238E27FC236}">
              <a16:creationId xmlns:a16="http://schemas.microsoft.com/office/drawing/2014/main" xmlns="" id="{00000000-0008-0000-0200-0000A6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83" name="AutoShape 1" descr="image002">
          <a:extLst>
            <a:ext uri="{FF2B5EF4-FFF2-40B4-BE49-F238E27FC236}">
              <a16:creationId xmlns:a16="http://schemas.microsoft.com/office/drawing/2014/main" xmlns="" id="{00000000-0008-0000-0200-0000A7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84" name="AutoShape 2" descr="image002">
          <a:extLst>
            <a:ext uri="{FF2B5EF4-FFF2-40B4-BE49-F238E27FC236}">
              <a16:creationId xmlns:a16="http://schemas.microsoft.com/office/drawing/2014/main" xmlns="" id="{00000000-0008-0000-0200-0000A8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85" name="AutoShape 3" descr="image002">
          <a:extLst>
            <a:ext uri="{FF2B5EF4-FFF2-40B4-BE49-F238E27FC236}">
              <a16:creationId xmlns:a16="http://schemas.microsoft.com/office/drawing/2014/main" xmlns="" id="{00000000-0008-0000-0200-0000A9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86" name="AutoShape 4" descr="image002">
          <a:extLst>
            <a:ext uri="{FF2B5EF4-FFF2-40B4-BE49-F238E27FC236}">
              <a16:creationId xmlns:a16="http://schemas.microsoft.com/office/drawing/2014/main" xmlns="" id="{00000000-0008-0000-0200-0000AA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87" name="AutoShape 10" descr="image002">
          <a:extLst>
            <a:ext uri="{FF2B5EF4-FFF2-40B4-BE49-F238E27FC236}">
              <a16:creationId xmlns:a16="http://schemas.microsoft.com/office/drawing/2014/main" xmlns="" id="{00000000-0008-0000-0200-0000AB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88" name="AutoShape 1" descr="image002">
          <a:extLst>
            <a:ext uri="{FF2B5EF4-FFF2-40B4-BE49-F238E27FC236}">
              <a16:creationId xmlns:a16="http://schemas.microsoft.com/office/drawing/2014/main" xmlns="" id="{00000000-0008-0000-0200-0000AC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89" name="AutoShape 2" descr="image002">
          <a:extLst>
            <a:ext uri="{FF2B5EF4-FFF2-40B4-BE49-F238E27FC236}">
              <a16:creationId xmlns:a16="http://schemas.microsoft.com/office/drawing/2014/main" xmlns="" id="{00000000-0008-0000-0200-0000AD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90" name="AutoShape 3" descr="image002">
          <a:extLst>
            <a:ext uri="{FF2B5EF4-FFF2-40B4-BE49-F238E27FC236}">
              <a16:creationId xmlns:a16="http://schemas.microsoft.com/office/drawing/2014/main" xmlns="" id="{00000000-0008-0000-0200-0000AE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91" name="AutoShape 4" descr="image002">
          <a:extLst>
            <a:ext uri="{FF2B5EF4-FFF2-40B4-BE49-F238E27FC236}">
              <a16:creationId xmlns:a16="http://schemas.microsoft.com/office/drawing/2014/main" xmlns="" id="{00000000-0008-0000-0200-0000AF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92" name="AutoShape 10" descr="image002">
          <a:extLst>
            <a:ext uri="{FF2B5EF4-FFF2-40B4-BE49-F238E27FC236}">
              <a16:creationId xmlns:a16="http://schemas.microsoft.com/office/drawing/2014/main" xmlns="" id="{00000000-0008-0000-0200-0000B0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593" name="AutoShape 1" descr="image002">
          <a:extLst>
            <a:ext uri="{FF2B5EF4-FFF2-40B4-BE49-F238E27FC236}">
              <a16:creationId xmlns:a16="http://schemas.microsoft.com/office/drawing/2014/main" xmlns="" id="{00000000-0008-0000-0200-0000B1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594" name="AutoShape 2" descr="image002">
          <a:extLst>
            <a:ext uri="{FF2B5EF4-FFF2-40B4-BE49-F238E27FC236}">
              <a16:creationId xmlns:a16="http://schemas.microsoft.com/office/drawing/2014/main" xmlns="" id="{00000000-0008-0000-0200-0000B2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595" name="AutoShape 3" descr="image002">
          <a:extLst>
            <a:ext uri="{FF2B5EF4-FFF2-40B4-BE49-F238E27FC236}">
              <a16:creationId xmlns:a16="http://schemas.microsoft.com/office/drawing/2014/main" xmlns="" id="{00000000-0008-0000-0200-0000B3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596" name="AutoShape 4" descr="image002">
          <a:extLst>
            <a:ext uri="{FF2B5EF4-FFF2-40B4-BE49-F238E27FC236}">
              <a16:creationId xmlns:a16="http://schemas.microsoft.com/office/drawing/2014/main" xmlns="" id="{00000000-0008-0000-0200-0000B4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597" name="AutoShape 10" descr="image002">
          <a:extLst>
            <a:ext uri="{FF2B5EF4-FFF2-40B4-BE49-F238E27FC236}">
              <a16:creationId xmlns:a16="http://schemas.microsoft.com/office/drawing/2014/main" xmlns="" id="{00000000-0008-0000-0200-0000B5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598" name="AutoShape 1" descr="image002">
          <a:extLst>
            <a:ext uri="{FF2B5EF4-FFF2-40B4-BE49-F238E27FC236}">
              <a16:creationId xmlns:a16="http://schemas.microsoft.com/office/drawing/2014/main" xmlns="" id="{00000000-0008-0000-0200-0000B6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599" name="AutoShape 2" descr="image002">
          <a:extLst>
            <a:ext uri="{FF2B5EF4-FFF2-40B4-BE49-F238E27FC236}">
              <a16:creationId xmlns:a16="http://schemas.microsoft.com/office/drawing/2014/main" xmlns="" id="{00000000-0008-0000-0200-0000B7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00" name="AutoShape 3" descr="image002">
          <a:extLst>
            <a:ext uri="{FF2B5EF4-FFF2-40B4-BE49-F238E27FC236}">
              <a16:creationId xmlns:a16="http://schemas.microsoft.com/office/drawing/2014/main" xmlns="" id="{00000000-0008-0000-0200-0000B8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01" name="AutoShape 4" descr="image002">
          <a:extLst>
            <a:ext uri="{FF2B5EF4-FFF2-40B4-BE49-F238E27FC236}">
              <a16:creationId xmlns:a16="http://schemas.microsoft.com/office/drawing/2014/main" xmlns="" id="{00000000-0008-0000-0200-0000B9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02" name="AutoShape 10" descr="image002">
          <a:extLst>
            <a:ext uri="{FF2B5EF4-FFF2-40B4-BE49-F238E27FC236}">
              <a16:creationId xmlns:a16="http://schemas.microsoft.com/office/drawing/2014/main" xmlns="" id="{00000000-0008-0000-0200-0000BA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03" name="AutoShape 1" descr="image002">
          <a:extLst>
            <a:ext uri="{FF2B5EF4-FFF2-40B4-BE49-F238E27FC236}">
              <a16:creationId xmlns:a16="http://schemas.microsoft.com/office/drawing/2014/main" xmlns="" id="{00000000-0008-0000-0200-0000BB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04" name="AutoShape 2" descr="image002">
          <a:extLst>
            <a:ext uri="{FF2B5EF4-FFF2-40B4-BE49-F238E27FC236}">
              <a16:creationId xmlns:a16="http://schemas.microsoft.com/office/drawing/2014/main" xmlns="" id="{00000000-0008-0000-0200-0000BC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05" name="AutoShape 3" descr="image002">
          <a:extLst>
            <a:ext uri="{FF2B5EF4-FFF2-40B4-BE49-F238E27FC236}">
              <a16:creationId xmlns:a16="http://schemas.microsoft.com/office/drawing/2014/main" xmlns="" id="{00000000-0008-0000-0200-0000BD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06" name="AutoShape 4" descr="image002">
          <a:extLst>
            <a:ext uri="{FF2B5EF4-FFF2-40B4-BE49-F238E27FC236}">
              <a16:creationId xmlns:a16="http://schemas.microsoft.com/office/drawing/2014/main" xmlns="" id="{00000000-0008-0000-0200-0000BE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07" name="AutoShape 10" descr="image002">
          <a:extLst>
            <a:ext uri="{FF2B5EF4-FFF2-40B4-BE49-F238E27FC236}">
              <a16:creationId xmlns:a16="http://schemas.microsoft.com/office/drawing/2014/main" xmlns="" id="{00000000-0008-0000-0200-0000BF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08" name="AutoShape 1" descr="image002">
          <a:extLst>
            <a:ext uri="{FF2B5EF4-FFF2-40B4-BE49-F238E27FC236}">
              <a16:creationId xmlns:a16="http://schemas.microsoft.com/office/drawing/2014/main" xmlns="" id="{00000000-0008-0000-0200-0000C0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09" name="AutoShape 2" descr="image002">
          <a:extLst>
            <a:ext uri="{FF2B5EF4-FFF2-40B4-BE49-F238E27FC236}">
              <a16:creationId xmlns:a16="http://schemas.microsoft.com/office/drawing/2014/main" xmlns="" id="{00000000-0008-0000-0200-0000C1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10" name="AutoShape 3" descr="image002">
          <a:extLst>
            <a:ext uri="{FF2B5EF4-FFF2-40B4-BE49-F238E27FC236}">
              <a16:creationId xmlns:a16="http://schemas.microsoft.com/office/drawing/2014/main" xmlns="" id="{00000000-0008-0000-0200-0000C2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11" name="AutoShape 4" descr="image002">
          <a:extLst>
            <a:ext uri="{FF2B5EF4-FFF2-40B4-BE49-F238E27FC236}">
              <a16:creationId xmlns:a16="http://schemas.microsoft.com/office/drawing/2014/main" xmlns="" id="{00000000-0008-0000-0200-0000C3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12" name="AutoShape 10" descr="image002">
          <a:extLst>
            <a:ext uri="{FF2B5EF4-FFF2-40B4-BE49-F238E27FC236}">
              <a16:creationId xmlns:a16="http://schemas.microsoft.com/office/drawing/2014/main" xmlns="" id="{00000000-0008-0000-0200-0000C4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13" name="AutoShape 1" descr="image002">
          <a:extLst>
            <a:ext uri="{FF2B5EF4-FFF2-40B4-BE49-F238E27FC236}">
              <a16:creationId xmlns:a16="http://schemas.microsoft.com/office/drawing/2014/main" xmlns="" id="{00000000-0008-0000-0200-0000C5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14" name="AutoShape 2" descr="image002">
          <a:extLst>
            <a:ext uri="{FF2B5EF4-FFF2-40B4-BE49-F238E27FC236}">
              <a16:creationId xmlns:a16="http://schemas.microsoft.com/office/drawing/2014/main" xmlns="" id="{00000000-0008-0000-0200-0000C6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15" name="AutoShape 3" descr="image002">
          <a:extLst>
            <a:ext uri="{FF2B5EF4-FFF2-40B4-BE49-F238E27FC236}">
              <a16:creationId xmlns:a16="http://schemas.microsoft.com/office/drawing/2014/main" xmlns="" id="{00000000-0008-0000-0200-0000C7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16" name="AutoShape 4" descr="image002">
          <a:extLst>
            <a:ext uri="{FF2B5EF4-FFF2-40B4-BE49-F238E27FC236}">
              <a16:creationId xmlns:a16="http://schemas.microsoft.com/office/drawing/2014/main" xmlns="" id="{00000000-0008-0000-0200-0000C8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17" name="AutoShape 10" descr="image002">
          <a:extLst>
            <a:ext uri="{FF2B5EF4-FFF2-40B4-BE49-F238E27FC236}">
              <a16:creationId xmlns:a16="http://schemas.microsoft.com/office/drawing/2014/main" xmlns="" id="{00000000-0008-0000-0200-0000C9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18" name="AutoShape 1" descr="image002">
          <a:extLst>
            <a:ext uri="{FF2B5EF4-FFF2-40B4-BE49-F238E27FC236}">
              <a16:creationId xmlns:a16="http://schemas.microsoft.com/office/drawing/2014/main" xmlns="" id="{00000000-0008-0000-0200-0000CA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19" name="AutoShape 2" descr="image002">
          <a:extLst>
            <a:ext uri="{FF2B5EF4-FFF2-40B4-BE49-F238E27FC236}">
              <a16:creationId xmlns:a16="http://schemas.microsoft.com/office/drawing/2014/main" xmlns="" id="{00000000-0008-0000-0200-0000CB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20" name="AutoShape 3" descr="image002">
          <a:extLst>
            <a:ext uri="{FF2B5EF4-FFF2-40B4-BE49-F238E27FC236}">
              <a16:creationId xmlns:a16="http://schemas.microsoft.com/office/drawing/2014/main" xmlns="" id="{00000000-0008-0000-0200-0000CC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21" name="AutoShape 4" descr="image002">
          <a:extLst>
            <a:ext uri="{FF2B5EF4-FFF2-40B4-BE49-F238E27FC236}">
              <a16:creationId xmlns:a16="http://schemas.microsoft.com/office/drawing/2014/main" xmlns="" id="{00000000-0008-0000-0200-0000CD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22" name="AutoShape 10" descr="image002">
          <a:extLst>
            <a:ext uri="{FF2B5EF4-FFF2-40B4-BE49-F238E27FC236}">
              <a16:creationId xmlns:a16="http://schemas.microsoft.com/office/drawing/2014/main" xmlns="" id="{00000000-0008-0000-0200-0000CE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23" name="AutoShape 1" descr="image002">
          <a:extLst>
            <a:ext uri="{FF2B5EF4-FFF2-40B4-BE49-F238E27FC236}">
              <a16:creationId xmlns:a16="http://schemas.microsoft.com/office/drawing/2014/main" xmlns="" id="{00000000-0008-0000-0200-0000CF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24" name="AutoShape 2" descr="image002">
          <a:extLst>
            <a:ext uri="{FF2B5EF4-FFF2-40B4-BE49-F238E27FC236}">
              <a16:creationId xmlns:a16="http://schemas.microsoft.com/office/drawing/2014/main" xmlns="" id="{00000000-0008-0000-0200-0000D0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25" name="AutoShape 3" descr="image002">
          <a:extLst>
            <a:ext uri="{FF2B5EF4-FFF2-40B4-BE49-F238E27FC236}">
              <a16:creationId xmlns:a16="http://schemas.microsoft.com/office/drawing/2014/main" xmlns="" id="{00000000-0008-0000-0200-0000D1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26" name="AutoShape 4" descr="image002">
          <a:extLst>
            <a:ext uri="{FF2B5EF4-FFF2-40B4-BE49-F238E27FC236}">
              <a16:creationId xmlns:a16="http://schemas.microsoft.com/office/drawing/2014/main" xmlns="" id="{00000000-0008-0000-0200-0000D2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27" name="AutoShape 10" descr="image002">
          <a:extLst>
            <a:ext uri="{FF2B5EF4-FFF2-40B4-BE49-F238E27FC236}">
              <a16:creationId xmlns:a16="http://schemas.microsoft.com/office/drawing/2014/main" xmlns="" id="{00000000-0008-0000-0200-0000D3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28" name="AutoShape 1" descr="image002">
          <a:extLst>
            <a:ext uri="{FF2B5EF4-FFF2-40B4-BE49-F238E27FC236}">
              <a16:creationId xmlns:a16="http://schemas.microsoft.com/office/drawing/2014/main" xmlns="" id="{00000000-0008-0000-0200-0000D4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29" name="AutoShape 2" descr="image002">
          <a:extLst>
            <a:ext uri="{FF2B5EF4-FFF2-40B4-BE49-F238E27FC236}">
              <a16:creationId xmlns:a16="http://schemas.microsoft.com/office/drawing/2014/main" xmlns="" id="{00000000-0008-0000-0200-0000D5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30" name="AutoShape 3" descr="image002">
          <a:extLst>
            <a:ext uri="{FF2B5EF4-FFF2-40B4-BE49-F238E27FC236}">
              <a16:creationId xmlns:a16="http://schemas.microsoft.com/office/drawing/2014/main" xmlns="" id="{00000000-0008-0000-0200-0000D6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31" name="AutoShape 4" descr="image002">
          <a:extLst>
            <a:ext uri="{FF2B5EF4-FFF2-40B4-BE49-F238E27FC236}">
              <a16:creationId xmlns:a16="http://schemas.microsoft.com/office/drawing/2014/main" xmlns="" id="{00000000-0008-0000-0200-0000D7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32" name="AutoShape 10" descr="image002">
          <a:extLst>
            <a:ext uri="{FF2B5EF4-FFF2-40B4-BE49-F238E27FC236}">
              <a16:creationId xmlns:a16="http://schemas.microsoft.com/office/drawing/2014/main" xmlns="" id="{00000000-0008-0000-0200-0000D8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33" name="AutoShape 1" descr="image002">
          <a:extLst>
            <a:ext uri="{FF2B5EF4-FFF2-40B4-BE49-F238E27FC236}">
              <a16:creationId xmlns:a16="http://schemas.microsoft.com/office/drawing/2014/main" xmlns="" id="{00000000-0008-0000-0200-0000D9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34" name="AutoShape 2" descr="image002">
          <a:extLst>
            <a:ext uri="{FF2B5EF4-FFF2-40B4-BE49-F238E27FC236}">
              <a16:creationId xmlns:a16="http://schemas.microsoft.com/office/drawing/2014/main" xmlns="" id="{00000000-0008-0000-0200-0000DA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35" name="AutoShape 3" descr="image002">
          <a:extLst>
            <a:ext uri="{FF2B5EF4-FFF2-40B4-BE49-F238E27FC236}">
              <a16:creationId xmlns:a16="http://schemas.microsoft.com/office/drawing/2014/main" xmlns="" id="{00000000-0008-0000-0200-0000DB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36" name="AutoShape 4" descr="image002">
          <a:extLst>
            <a:ext uri="{FF2B5EF4-FFF2-40B4-BE49-F238E27FC236}">
              <a16:creationId xmlns:a16="http://schemas.microsoft.com/office/drawing/2014/main" xmlns="" id="{00000000-0008-0000-0200-0000DC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37" name="AutoShape 10" descr="image002">
          <a:extLst>
            <a:ext uri="{FF2B5EF4-FFF2-40B4-BE49-F238E27FC236}">
              <a16:creationId xmlns:a16="http://schemas.microsoft.com/office/drawing/2014/main" xmlns="" id="{00000000-0008-0000-0200-0000DD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38" name="AutoShape 1" descr="image002">
          <a:extLst>
            <a:ext uri="{FF2B5EF4-FFF2-40B4-BE49-F238E27FC236}">
              <a16:creationId xmlns:a16="http://schemas.microsoft.com/office/drawing/2014/main" xmlns="" id="{00000000-0008-0000-0200-0000DE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39" name="AutoShape 2" descr="image002">
          <a:extLst>
            <a:ext uri="{FF2B5EF4-FFF2-40B4-BE49-F238E27FC236}">
              <a16:creationId xmlns:a16="http://schemas.microsoft.com/office/drawing/2014/main" xmlns="" id="{00000000-0008-0000-0200-0000DF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40" name="AutoShape 3" descr="image002">
          <a:extLst>
            <a:ext uri="{FF2B5EF4-FFF2-40B4-BE49-F238E27FC236}">
              <a16:creationId xmlns:a16="http://schemas.microsoft.com/office/drawing/2014/main" xmlns="" id="{00000000-0008-0000-0200-0000E0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41" name="AutoShape 4" descr="image002">
          <a:extLst>
            <a:ext uri="{FF2B5EF4-FFF2-40B4-BE49-F238E27FC236}">
              <a16:creationId xmlns:a16="http://schemas.microsoft.com/office/drawing/2014/main" xmlns="" id="{00000000-0008-0000-0200-0000E1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42" name="AutoShape 10" descr="image002">
          <a:extLst>
            <a:ext uri="{FF2B5EF4-FFF2-40B4-BE49-F238E27FC236}">
              <a16:creationId xmlns:a16="http://schemas.microsoft.com/office/drawing/2014/main" xmlns="" id="{00000000-0008-0000-0200-0000E2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43" name="AutoShape 1" descr="image002">
          <a:extLst>
            <a:ext uri="{FF2B5EF4-FFF2-40B4-BE49-F238E27FC236}">
              <a16:creationId xmlns:a16="http://schemas.microsoft.com/office/drawing/2014/main" xmlns="" id="{00000000-0008-0000-0200-0000E3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44" name="AutoShape 2" descr="image002">
          <a:extLst>
            <a:ext uri="{FF2B5EF4-FFF2-40B4-BE49-F238E27FC236}">
              <a16:creationId xmlns:a16="http://schemas.microsoft.com/office/drawing/2014/main" xmlns="" id="{00000000-0008-0000-0200-0000E4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45" name="AutoShape 3" descr="image002">
          <a:extLst>
            <a:ext uri="{FF2B5EF4-FFF2-40B4-BE49-F238E27FC236}">
              <a16:creationId xmlns:a16="http://schemas.microsoft.com/office/drawing/2014/main" xmlns="" id="{00000000-0008-0000-0200-0000E5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46" name="AutoShape 4" descr="image002">
          <a:extLst>
            <a:ext uri="{FF2B5EF4-FFF2-40B4-BE49-F238E27FC236}">
              <a16:creationId xmlns:a16="http://schemas.microsoft.com/office/drawing/2014/main" xmlns="" id="{00000000-0008-0000-0200-0000E6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47" name="AutoShape 10" descr="image002">
          <a:extLst>
            <a:ext uri="{FF2B5EF4-FFF2-40B4-BE49-F238E27FC236}">
              <a16:creationId xmlns:a16="http://schemas.microsoft.com/office/drawing/2014/main" xmlns="" id="{00000000-0008-0000-0200-0000E7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48" name="AutoShape 1" descr="image002">
          <a:extLst>
            <a:ext uri="{FF2B5EF4-FFF2-40B4-BE49-F238E27FC236}">
              <a16:creationId xmlns:a16="http://schemas.microsoft.com/office/drawing/2014/main" xmlns="" id="{00000000-0008-0000-0200-0000E8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49" name="AutoShape 2" descr="image002">
          <a:extLst>
            <a:ext uri="{FF2B5EF4-FFF2-40B4-BE49-F238E27FC236}">
              <a16:creationId xmlns:a16="http://schemas.microsoft.com/office/drawing/2014/main" xmlns="" id="{00000000-0008-0000-0200-0000E9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50" name="AutoShape 3" descr="image002">
          <a:extLst>
            <a:ext uri="{FF2B5EF4-FFF2-40B4-BE49-F238E27FC236}">
              <a16:creationId xmlns:a16="http://schemas.microsoft.com/office/drawing/2014/main" xmlns="" id="{00000000-0008-0000-0200-0000EA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51" name="AutoShape 4" descr="image002">
          <a:extLst>
            <a:ext uri="{FF2B5EF4-FFF2-40B4-BE49-F238E27FC236}">
              <a16:creationId xmlns:a16="http://schemas.microsoft.com/office/drawing/2014/main" xmlns="" id="{00000000-0008-0000-0200-0000EB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52" name="AutoShape 10" descr="image002">
          <a:extLst>
            <a:ext uri="{FF2B5EF4-FFF2-40B4-BE49-F238E27FC236}">
              <a16:creationId xmlns:a16="http://schemas.microsoft.com/office/drawing/2014/main" xmlns="" id="{00000000-0008-0000-0200-0000EC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53" name="AutoShape 1" descr="image002">
          <a:extLst>
            <a:ext uri="{FF2B5EF4-FFF2-40B4-BE49-F238E27FC236}">
              <a16:creationId xmlns:a16="http://schemas.microsoft.com/office/drawing/2014/main" xmlns="" id="{00000000-0008-0000-0200-0000ED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54" name="AutoShape 2" descr="image002">
          <a:extLst>
            <a:ext uri="{FF2B5EF4-FFF2-40B4-BE49-F238E27FC236}">
              <a16:creationId xmlns:a16="http://schemas.microsoft.com/office/drawing/2014/main" xmlns="" id="{00000000-0008-0000-0200-0000EE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55" name="AutoShape 3" descr="image002">
          <a:extLst>
            <a:ext uri="{FF2B5EF4-FFF2-40B4-BE49-F238E27FC236}">
              <a16:creationId xmlns:a16="http://schemas.microsoft.com/office/drawing/2014/main" xmlns="" id="{00000000-0008-0000-0200-0000EF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56" name="AutoShape 4" descr="image002">
          <a:extLst>
            <a:ext uri="{FF2B5EF4-FFF2-40B4-BE49-F238E27FC236}">
              <a16:creationId xmlns:a16="http://schemas.microsoft.com/office/drawing/2014/main" xmlns="" id="{00000000-0008-0000-0200-0000F0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57" name="AutoShape 10" descr="image002">
          <a:extLst>
            <a:ext uri="{FF2B5EF4-FFF2-40B4-BE49-F238E27FC236}">
              <a16:creationId xmlns:a16="http://schemas.microsoft.com/office/drawing/2014/main" xmlns="" id="{00000000-0008-0000-0200-0000F1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58" name="AutoShape 1" descr="image002">
          <a:extLst>
            <a:ext uri="{FF2B5EF4-FFF2-40B4-BE49-F238E27FC236}">
              <a16:creationId xmlns:a16="http://schemas.microsoft.com/office/drawing/2014/main" xmlns="" id="{00000000-0008-0000-0200-0000F2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59" name="AutoShape 2" descr="image002">
          <a:extLst>
            <a:ext uri="{FF2B5EF4-FFF2-40B4-BE49-F238E27FC236}">
              <a16:creationId xmlns:a16="http://schemas.microsoft.com/office/drawing/2014/main" xmlns="" id="{00000000-0008-0000-0200-0000F3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60" name="AutoShape 3" descr="image002">
          <a:extLst>
            <a:ext uri="{FF2B5EF4-FFF2-40B4-BE49-F238E27FC236}">
              <a16:creationId xmlns:a16="http://schemas.microsoft.com/office/drawing/2014/main" xmlns="" id="{00000000-0008-0000-0200-0000F4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61" name="AutoShape 4" descr="image002">
          <a:extLst>
            <a:ext uri="{FF2B5EF4-FFF2-40B4-BE49-F238E27FC236}">
              <a16:creationId xmlns:a16="http://schemas.microsoft.com/office/drawing/2014/main" xmlns="" id="{00000000-0008-0000-0200-0000F5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62" name="AutoShape 10" descr="image002">
          <a:extLst>
            <a:ext uri="{FF2B5EF4-FFF2-40B4-BE49-F238E27FC236}">
              <a16:creationId xmlns:a16="http://schemas.microsoft.com/office/drawing/2014/main" xmlns="" id="{00000000-0008-0000-0200-0000F6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63" name="AutoShape 1" descr="image002">
          <a:extLst>
            <a:ext uri="{FF2B5EF4-FFF2-40B4-BE49-F238E27FC236}">
              <a16:creationId xmlns:a16="http://schemas.microsoft.com/office/drawing/2014/main" xmlns="" id="{00000000-0008-0000-0200-0000F7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64" name="AutoShape 2" descr="image002">
          <a:extLst>
            <a:ext uri="{FF2B5EF4-FFF2-40B4-BE49-F238E27FC236}">
              <a16:creationId xmlns:a16="http://schemas.microsoft.com/office/drawing/2014/main" xmlns="" id="{00000000-0008-0000-0200-0000F8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65" name="AutoShape 3" descr="image002">
          <a:extLst>
            <a:ext uri="{FF2B5EF4-FFF2-40B4-BE49-F238E27FC236}">
              <a16:creationId xmlns:a16="http://schemas.microsoft.com/office/drawing/2014/main" xmlns="" id="{00000000-0008-0000-0200-0000F9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66" name="AutoShape 4" descr="image002">
          <a:extLst>
            <a:ext uri="{FF2B5EF4-FFF2-40B4-BE49-F238E27FC236}">
              <a16:creationId xmlns:a16="http://schemas.microsoft.com/office/drawing/2014/main" xmlns="" id="{00000000-0008-0000-0200-0000FA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67" name="AutoShape 10" descr="image002">
          <a:extLst>
            <a:ext uri="{FF2B5EF4-FFF2-40B4-BE49-F238E27FC236}">
              <a16:creationId xmlns:a16="http://schemas.microsoft.com/office/drawing/2014/main" xmlns="" id="{00000000-0008-0000-0200-0000FB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68" name="AutoShape 1" descr="image002">
          <a:extLst>
            <a:ext uri="{FF2B5EF4-FFF2-40B4-BE49-F238E27FC236}">
              <a16:creationId xmlns:a16="http://schemas.microsoft.com/office/drawing/2014/main" xmlns="" id="{00000000-0008-0000-0200-0000FC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69" name="AutoShape 2" descr="image002">
          <a:extLst>
            <a:ext uri="{FF2B5EF4-FFF2-40B4-BE49-F238E27FC236}">
              <a16:creationId xmlns:a16="http://schemas.microsoft.com/office/drawing/2014/main" xmlns="" id="{00000000-0008-0000-0200-0000FD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70" name="AutoShape 3" descr="image002">
          <a:extLst>
            <a:ext uri="{FF2B5EF4-FFF2-40B4-BE49-F238E27FC236}">
              <a16:creationId xmlns:a16="http://schemas.microsoft.com/office/drawing/2014/main" xmlns="" id="{00000000-0008-0000-0200-0000FE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71" name="AutoShape 4" descr="image002">
          <a:extLst>
            <a:ext uri="{FF2B5EF4-FFF2-40B4-BE49-F238E27FC236}">
              <a16:creationId xmlns:a16="http://schemas.microsoft.com/office/drawing/2014/main" xmlns="" id="{00000000-0008-0000-0200-0000FF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72" name="AutoShape 10" descr="image002">
          <a:extLst>
            <a:ext uri="{FF2B5EF4-FFF2-40B4-BE49-F238E27FC236}">
              <a16:creationId xmlns:a16="http://schemas.microsoft.com/office/drawing/2014/main" xmlns="" id="{00000000-0008-0000-0200-000000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73" name="AutoShape 1" descr="image002">
          <a:extLst>
            <a:ext uri="{FF2B5EF4-FFF2-40B4-BE49-F238E27FC236}">
              <a16:creationId xmlns:a16="http://schemas.microsoft.com/office/drawing/2014/main" xmlns="" id="{00000000-0008-0000-0200-000001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74" name="AutoShape 2" descr="image002">
          <a:extLst>
            <a:ext uri="{FF2B5EF4-FFF2-40B4-BE49-F238E27FC236}">
              <a16:creationId xmlns:a16="http://schemas.microsoft.com/office/drawing/2014/main" xmlns="" id="{00000000-0008-0000-0200-000002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75" name="AutoShape 3" descr="image002">
          <a:extLst>
            <a:ext uri="{FF2B5EF4-FFF2-40B4-BE49-F238E27FC236}">
              <a16:creationId xmlns:a16="http://schemas.microsoft.com/office/drawing/2014/main" xmlns="" id="{00000000-0008-0000-0200-000003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76" name="AutoShape 4" descr="image002">
          <a:extLst>
            <a:ext uri="{FF2B5EF4-FFF2-40B4-BE49-F238E27FC236}">
              <a16:creationId xmlns:a16="http://schemas.microsoft.com/office/drawing/2014/main" xmlns="" id="{00000000-0008-0000-0200-000004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77" name="AutoShape 10" descr="image002">
          <a:extLst>
            <a:ext uri="{FF2B5EF4-FFF2-40B4-BE49-F238E27FC236}">
              <a16:creationId xmlns:a16="http://schemas.microsoft.com/office/drawing/2014/main" xmlns="" id="{00000000-0008-0000-0200-000005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78" name="AutoShape 1" descr="image002">
          <a:extLst>
            <a:ext uri="{FF2B5EF4-FFF2-40B4-BE49-F238E27FC236}">
              <a16:creationId xmlns:a16="http://schemas.microsoft.com/office/drawing/2014/main" xmlns="" id="{00000000-0008-0000-0200-000006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79" name="AutoShape 2" descr="image002">
          <a:extLst>
            <a:ext uri="{FF2B5EF4-FFF2-40B4-BE49-F238E27FC236}">
              <a16:creationId xmlns:a16="http://schemas.microsoft.com/office/drawing/2014/main" xmlns="" id="{00000000-0008-0000-0200-000007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80" name="AutoShape 3" descr="image002">
          <a:extLst>
            <a:ext uri="{FF2B5EF4-FFF2-40B4-BE49-F238E27FC236}">
              <a16:creationId xmlns:a16="http://schemas.microsoft.com/office/drawing/2014/main" xmlns="" id="{00000000-0008-0000-0200-000008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81" name="AutoShape 4" descr="image002">
          <a:extLst>
            <a:ext uri="{FF2B5EF4-FFF2-40B4-BE49-F238E27FC236}">
              <a16:creationId xmlns:a16="http://schemas.microsoft.com/office/drawing/2014/main" xmlns="" id="{00000000-0008-0000-0200-000009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82" name="AutoShape 10" descr="image002">
          <a:extLst>
            <a:ext uri="{FF2B5EF4-FFF2-40B4-BE49-F238E27FC236}">
              <a16:creationId xmlns:a16="http://schemas.microsoft.com/office/drawing/2014/main" xmlns="" id="{00000000-0008-0000-0200-00000A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83" name="AutoShape 1" descr="image002">
          <a:extLst>
            <a:ext uri="{FF2B5EF4-FFF2-40B4-BE49-F238E27FC236}">
              <a16:creationId xmlns:a16="http://schemas.microsoft.com/office/drawing/2014/main" xmlns="" id="{00000000-0008-0000-0200-00000B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84" name="AutoShape 2" descr="image002">
          <a:extLst>
            <a:ext uri="{FF2B5EF4-FFF2-40B4-BE49-F238E27FC236}">
              <a16:creationId xmlns:a16="http://schemas.microsoft.com/office/drawing/2014/main" xmlns="" id="{00000000-0008-0000-0200-00000C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85" name="AutoShape 3" descr="image002">
          <a:extLst>
            <a:ext uri="{FF2B5EF4-FFF2-40B4-BE49-F238E27FC236}">
              <a16:creationId xmlns:a16="http://schemas.microsoft.com/office/drawing/2014/main" xmlns="" id="{00000000-0008-0000-0200-00000D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86" name="AutoShape 4" descr="image002">
          <a:extLst>
            <a:ext uri="{FF2B5EF4-FFF2-40B4-BE49-F238E27FC236}">
              <a16:creationId xmlns:a16="http://schemas.microsoft.com/office/drawing/2014/main" xmlns="" id="{00000000-0008-0000-0200-00000E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87" name="AutoShape 10" descr="image002">
          <a:extLst>
            <a:ext uri="{FF2B5EF4-FFF2-40B4-BE49-F238E27FC236}">
              <a16:creationId xmlns:a16="http://schemas.microsoft.com/office/drawing/2014/main" xmlns="" id="{00000000-0008-0000-0200-00000F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88" name="AutoShape 1" descr="image002">
          <a:extLst>
            <a:ext uri="{FF2B5EF4-FFF2-40B4-BE49-F238E27FC236}">
              <a16:creationId xmlns:a16="http://schemas.microsoft.com/office/drawing/2014/main" xmlns="" id="{00000000-0008-0000-0200-000010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89" name="AutoShape 2" descr="image002">
          <a:extLst>
            <a:ext uri="{FF2B5EF4-FFF2-40B4-BE49-F238E27FC236}">
              <a16:creationId xmlns:a16="http://schemas.microsoft.com/office/drawing/2014/main" xmlns="" id="{00000000-0008-0000-0200-000011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90" name="AutoShape 3" descr="image002">
          <a:extLst>
            <a:ext uri="{FF2B5EF4-FFF2-40B4-BE49-F238E27FC236}">
              <a16:creationId xmlns:a16="http://schemas.microsoft.com/office/drawing/2014/main" xmlns="" id="{00000000-0008-0000-0200-000012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91" name="AutoShape 4" descr="image002">
          <a:extLst>
            <a:ext uri="{FF2B5EF4-FFF2-40B4-BE49-F238E27FC236}">
              <a16:creationId xmlns:a16="http://schemas.microsoft.com/office/drawing/2014/main" xmlns="" id="{00000000-0008-0000-0200-000013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92" name="AutoShape 10" descr="image002">
          <a:extLst>
            <a:ext uri="{FF2B5EF4-FFF2-40B4-BE49-F238E27FC236}">
              <a16:creationId xmlns:a16="http://schemas.microsoft.com/office/drawing/2014/main" xmlns="" id="{00000000-0008-0000-0200-000014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93" name="AutoShape 1" descr="image002">
          <a:extLst>
            <a:ext uri="{FF2B5EF4-FFF2-40B4-BE49-F238E27FC236}">
              <a16:creationId xmlns:a16="http://schemas.microsoft.com/office/drawing/2014/main" xmlns="" id="{00000000-0008-0000-0200-000015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94" name="AutoShape 2" descr="image002">
          <a:extLst>
            <a:ext uri="{FF2B5EF4-FFF2-40B4-BE49-F238E27FC236}">
              <a16:creationId xmlns:a16="http://schemas.microsoft.com/office/drawing/2014/main" xmlns="" id="{00000000-0008-0000-0200-000016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95" name="AutoShape 3" descr="image002">
          <a:extLst>
            <a:ext uri="{FF2B5EF4-FFF2-40B4-BE49-F238E27FC236}">
              <a16:creationId xmlns:a16="http://schemas.microsoft.com/office/drawing/2014/main" xmlns="" id="{00000000-0008-0000-0200-000017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96" name="AutoShape 4" descr="image002">
          <a:extLst>
            <a:ext uri="{FF2B5EF4-FFF2-40B4-BE49-F238E27FC236}">
              <a16:creationId xmlns:a16="http://schemas.microsoft.com/office/drawing/2014/main" xmlns="" id="{00000000-0008-0000-0200-000018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97" name="AutoShape 10" descr="image002">
          <a:extLst>
            <a:ext uri="{FF2B5EF4-FFF2-40B4-BE49-F238E27FC236}">
              <a16:creationId xmlns:a16="http://schemas.microsoft.com/office/drawing/2014/main" xmlns="" id="{00000000-0008-0000-0200-000019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98" name="AutoShape 1" descr="image002">
          <a:extLst>
            <a:ext uri="{FF2B5EF4-FFF2-40B4-BE49-F238E27FC236}">
              <a16:creationId xmlns:a16="http://schemas.microsoft.com/office/drawing/2014/main" xmlns="" id="{00000000-0008-0000-0200-00001A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99" name="AutoShape 2" descr="image002">
          <a:extLst>
            <a:ext uri="{FF2B5EF4-FFF2-40B4-BE49-F238E27FC236}">
              <a16:creationId xmlns:a16="http://schemas.microsoft.com/office/drawing/2014/main" xmlns="" id="{00000000-0008-0000-0200-00001B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00" name="AutoShape 3" descr="image002">
          <a:extLst>
            <a:ext uri="{FF2B5EF4-FFF2-40B4-BE49-F238E27FC236}">
              <a16:creationId xmlns:a16="http://schemas.microsoft.com/office/drawing/2014/main" xmlns="" id="{00000000-0008-0000-0200-00001C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01" name="AutoShape 4" descr="image002">
          <a:extLst>
            <a:ext uri="{FF2B5EF4-FFF2-40B4-BE49-F238E27FC236}">
              <a16:creationId xmlns:a16="http://schemas.microsoft.com/office/drawing/2014/main" xmlns="" id="{00000000-0008-0000-0200-00001D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02" name="AutoShape 10" descr="image002">
          <a:extLst>
            <a:ext uri="{FF2B5EF4-FFF2-40B4-BE49-F238E27FC236}">
              <a16:creationId xmlns:a16="http://schemas.microsoft.com/office/drawing/2014/main" xmlns="" id="{00000000-0008-0000-0200-00001E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03" name="AutoShape 1" descr="image002">
          <a:extLst>
            <a:ext uri="{FF2B5EF4-FFF2-40B4-BE49-F238E27FC236}">
              <a16:creationId xmlns:a16="http://schemas.microsoft.com/office/drawing/2014/main" xmlns="" id="{00000000-0008-0000-0200-00001F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04" name="AutoShape 2" descr="image002">
          <a:extLst>
            <a:ext uri="{FF2B5EF4-FFF2-40B4-BE49-F238E27FC236}">
              <a16:creationId xmlns:a16="http://schemas.microsoft.com/office/drawing/2014/main" xmlns="" id="{00000000-0008-0000-0200-000020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05" name="AutoShape 3" descr="image002">
          <a:extLst>
            <a:ext uri="{FF2B5EF4-FFF2-40B4-BE49-F238E27FC236}">
              <a16:creationId xmlns:a16="http://schemas.microsoft.com/office/drawing/2014/main" xmlns="" id="{00000000-0008-0000-0200-000021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06" name="AutoShape 4" descr="image002">
          <a:extLst>
            <a:ext uri="{FF2B5EF4-FFF2-40B4-BE49-F238E27FC236}">
              <a16:creationId xmlns:a16="http://schemas.microsoft.com/office/drawing/2014/main" xmlns="" id="{00000000-0008-0000-0200-000022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07" name="AutoShape 10" descr="image002">
          <a:extLst>
            <a:ext uri="{FF2B5EF4-FFF2-40B4-BE49-F238E27FC236}">
              <a16:creationId xmlns:a16="http://schemas.microsoft.com/office/drawing/2014/main" xmlns="" id="{00000000-0008-0000-0200-000023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08" name="AutoShape 1" descr="image002">
          <a:extLst>
            <a:ext uri="{FF2B5EF4-FFF2-40B4-BE49-F238E27FC236}">
              <a16:creationId xmlns:a16="http://schemas.microsoft.com/office/drawing/2014/main" xmlns="" id="{00000000-0008-0000-0200-000024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09" name="AutoShape 2" descr="image002">
          <a:extLst>
            <a:ext uri="{FF2B5EF4-FFF2-40B4-BE49-F238E27FC236}">
              <a16:creationId xmlns:a16="http://schemas.microsoft.com/office/drawing/2014/main" xmlns="" id="{00000000-0008-0000-0200-000025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10" name="AutoShape 3" descr="image002">
          <a:extLst>
            <a:ext uri="{FF2B5EF4-FFF2-40B4-BE49-F238E27FC236}">
              <a16:creationId xmlns:a16="http://schemas.microsoft.com/office/drawing/2014/main" xmlns="" id="{00000000-0008-0000-0200-000026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11" name="AutoShape 4" descr="image002">
          <a:extLst>
            <a:ext uri="{FF2B5EF4-FFF2-40B4-BE49-F238E27FC236}">
              <a16:creationId xmlns:a16="http://schemas.microsoft.com/office/drawing/2014/main" xmlns="" id="{00000000-0008-0000-0200-000027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12" name="AutoShape 10" descr="image002">
          <a:extLst>
            <a:ext uri="{FF2B5EF4-FFF2-40B4-BE49-F238E27FC236}">
              <a16:creationId xmlns:a16="http://schemas.microsoft.com/office/drawing/2014/main" xmlns="" id="{00000000-0008-0000-0200-000028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13" name="AutoShape 1" descr="image002">
          <a:extLst>
            <a:ext uri="{FF2B5EF4-FFF2-40B4-BE49-F238E27FC236}">
              <a16:creationId xmlns:a16="http://schemas.microsoft.com/office/drawing/2014/main" xmlns="" id="{00000000-0008-0000-0200-000029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14" name="AutoShape 2" descr="image002">
          <a:extLst>
            <a:ext uri="{FF2B5EF4-FFF2-40B4-BE49-F238E27FC236}">
              <a16:creationId xmlns:a16="http://schemas.microsoft.com/office/drawing/2014/main" xmlns="" id="{00000000-0008-0000-0200-00002A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15" name="AutoShape 3" descr="image002">
          <a:extLst>
            <a:ext uri="{FF2B5EF4-FFF2-40B4-BE49-F238E27FC236}">
              <a16:creationId xmlns:a16="http://schemas.microsoft.com/office/drawing/2014/main" xmlns="" id="{00000000-0008-0000-0200-00002B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16" name="AutoShape 4" descr="image002">
          <a:extLst>
            <a:ext uri="{FF2B5EF4-FFF2-40B4-BE49-F238E27FC236}">
              <a16:creationId xmlns:a16="http://schemas.microsoft.com/office/drawing/2014/main" xmlns="" id="{00000000-0008-0000-0200-00002C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17" name="AutoShape 10" descr="image002">
          <a:extLst>
            <a:ext uri="{FF2B5EF4-FFF2-40B4-BE49-F238E27FC236}">
              <a16:creationId xmlns:a16="http://schemas.microsoft.com/office/drawing/2014/main" xmlns="" id="{00000000-0008-0000-0200-00002D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18" name="AutoShape 1" descr="image002">
          <a:extLst>
            <a:ext uri="{FF2B5EF4-FFF2-40B4-BE49-F238E27FC236}">
              <a16:creationId xmlns:a16="http://schemas.microsoft.com/office/drawing/2014/main" xmlns="" id="{00000000-0008-0000-0200-00002E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19" name="AutoShape 2" descr="image002">
          <a:extLst>
            <a:ext uri="{FF2B5EF4-FFF2-40B4-BE49-F238E27FC236}">
              <a16:creationId xmlns:a16="http://schemas.microsoft.com/office/drawing/2014/main" xmlns="" id="{00000000-0008-0000-0200-00002F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20" name="AutoShape 3" descr="image002">
          <a:extLst>
            <a:ext uri="{FF2B5EF4-FFF2-40B4-BE49-F238E27FC236}">
              <a16:creationId xmlns:a16="http://schemas.microsoft.com/office/drawing/2014/main" xmlns="" id="{00000000-0008-0000-0200-000030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21" name="AutoShape 4" descr="image002">
          <a:extLst>
            <a:ext uri="{FF2B5EF4-FFF2-40B4-BE49-F238E27FC236}">
              <a16:creationId xmlns:a16="http://schemas.microsoft.com/office/drawing/2014/main" xmlns="" id="{00000000-0008-0000-0200-000031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22" name="AutoShape 10" descr="image002">
          <a:extLst>
            <a:ext uri="{FF2B5EF4-FFF2-40B4-BE49-F238E27FC236}">
              <a16:creationId xmlns:a16="http://schemas.microsoft.com/office/drawing/2014/main" xmlns="" id="{00000000-0008-0000-0200-000032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23" name="AutoShape 1" descr="image002">
          <a:extLst>
            <a:ext uri="{FF2B5EF4-FFF2-40B4-BE49-F238E27FC236}">
              <a16:creationId xmlns:a16="http://schemas.microsoft.com/office/drawing/2014/main" xmlns="" id="{00000000-0008-0000-0200-000033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24" name="AutoShape 2" descr="image002">
          <a:extLst>
            <a:ext uri="{FF2B5EF4-FFF2-40B4-BE49-F238E27FC236}">
              <a16:creationId xmlns:a16="http://schemas.microsoft.com/office/drawing/2014/main" xmlns="" id="{00000000-0008-0000-0200-000034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25" name="AutoShape 3" descr="image002">
          <a:extLst>
            <a:ext uri="{FF2B5EF4-FFF2-40B4-BE49-F238E27FC236}">
              <a16:creationId xmlns:a16="http://schemas.microsoft.com/office/drawing/2014/main" xmlns="" id="{00000000-0008-0000-0200-000035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26" name="AutoShape 4" descr="image002">
          <a:extLst>
            <a:ext uri="{FF2B5EF4-FFF2-40B4-BE49-F238E27FC236}">
              <a16:creationId xmlns:a16="http://schemas.microsoft.com/office/drawing/2014/main" xmlns="" id="{00000000-0008-0000-0200-000036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27" name="AutoShape 10" descr="image002">
          <a:extLst>
            <a:ext uri="{FF2B5EF4-FFF2-40B4-BE49-F238E27FC236}">
              <a16:creationId xmlns:a16="http://schemas.microsoft.com/office/drawing/2014/main" xmlns="" id="{00000000-0008-0000-0200-000037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28" name="AutoShape 1" descr="image002">
          <a:extLst>
            <a:ext uri="{FF2B5EF4-FFF2-40B4-BE49-F238E27FC236}">
              <a16:creationId xmlns:a16="http://schemas.microsoft.com/office/drawing/2014/main" xmlns="" id="{00000000-0008-0000-0200-000038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29" name="AutoShape 2" descr="image002">
          <a:extLst>
            <a:ext uri="{FF2B5EF4-FFF2-40B4-BE49-F238E27FC236}">
              <a16:creationId xmlns:a16="http://schemas.microsoft.com/office/drawing/2014/main" xmlns="" id="{00000000-0008-0000-0200-000039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30" name="AutoShape 3" descr="image002">
          <a:extLst>
            <a:ext uri="{FF2B5EF4-FFF2-40B4-BE49-F238E27FC236}">
              <a16:creationId xmlns:a16="http://schemas.microsoft.com/office/drawing/2014/main" xmlns="" id="{00000000-0008-0000-0200-00003A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31" name="AutoShape 4" descr="image002">
          <a:extLst>
            <a:ext uri="{FF2B5EF4-FFF2-40B4-BE49-F238E27FC236}">
              <a16:creationId xmlns:a16="http://schemas.microsoft.com/office/drawing/2014/main" xmlns="" id="{00000000-0008-0000-0200-00003B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32" name="AutoShape 10" descr="image002">
          <a:extLst>
            <a:ext uri="{FF2B5EF4-FFF2-40B4-BE49-F238E27FC236}">
              <a16:creationId xmlns:a16="http://schemas.microsoft.com/office/drawing/2014/main" xmlns="" id="{00000000-0008-0000-0200-00003C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33" name="AutoShape 1" descr="image002">
          <a:extLst>
            <a:ext uri="{FF2B5EF4-FFF2-40B4-BE49-F238E27FC236}">
              <a16:creationId xmlns:a16="http://schemas.microsoft.com/office/drawing/2014/main" xmlns="" id="{00000000-0008-0000-0200-00003D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34" name="AutoShape 2" descr="image002">
          <a:extLst>
            <a:ext uri="{FF2B5EF4-FFF2-40B4-BE49-F238E27FC236}">
              <a16:creationId xmlns:a16="http://schemas.microsoft.com/office/drawing/2014/main" xmlns="" id="{00000000-0008-0000-0200-00003E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35" name="AutoShape 3" descr="image002">
          <a:extLst>
            <a:ext uri="{FF2B5EF4-FFF2-40B4-BE49-F238E27FC236}">
              <a16:creationId xmlns:a16="http://schemas.microsoft.com/office/drawing/2014/main" xmlns="" id="{00000000-0008-0000-0200-00003F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36" name="AutoShape 4" descr="image002">
          <a:extLst>
            <a:ext uri="{FF2B5EF4-FFF2-40B4-BE49-F238E27FC236}">
              <a16:creationId xmlns:a16="http://schemas.microsoft.com/office/drawing/2014/main" xmlns="" id="{00000000-0008-0000-0200-000040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37" name="AutoShape 10" descr="image002">
          <a:extLst>
            <a:ext uri="{FF2B5EF4-FFF2-40B4-BE49-F238E27FC236}">
              <a16:creationId xmlns:a16="http://schemas.microsoft.com/office/drawing/2014/main" xmlns="" id="{00000000-0008-0000-0200-000041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38" name="AutoShape 1" descr="image002">
          <a:extLst>
            <a:ext uri="{FF2B5EF4-FFF2-40B4-BE49-F238E27FC236}">
              <a16:creationId xmlns:a16="http://schemas.microsoft.com/office/drawing/2014/main" xmlns="" id="{00000000-0008-0000-0200-000042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39" name="AutoShape 2" descr="image002">
          <a:extLst>
            <a:ext uri="{FF2B5EF4-FFF2-40B4-BE49-F238E27FC236}">
              <a16:creationId xmlns:a16="http://schemas.microsoft.com/office/drawing/2014/main" xmlns="" id="{00000000-0008-0000-0200-000043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40" name="AutoShape 3" descr="image002">
          <a:extLst>
            <a:ext uri="{FF2B5EF4-FFF2-40B4-BE49-F238E27FC236}">
              <a16:creationId xmlns:a16="http://schemas.microsoft.com/office/drawing/2014/main" xmlns="" id="{00000000-0008-0000-0200-000044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41" name="AutoShape 4" descr="image002">
          <a:extLst>
            <a:ext uri="{FF2B5EF4-FFF2-40B4-BE49-F238E27FC236}">
              <a16:creationId xmlns:a16="http://schemas.microsoft.com/office/drawing/2014/main" xmlns="" id="{00000000-0008-0000-0200-000045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42" name="AutoShape 10" descr="image002">
          <a:extLst>
            <a:ext uri="{FF2B5EF4-FFF2-40B4-BE49-F238E27FC236}">
              <a16:creationId xmlns:a16="http://schemas.microsoft.com/office/drawing/2014/main" xmlns="" id="{00000000-0008-0000-0200-000046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43" name="AutoShape 1" descr="image002">
          <a:extLst>
            <a:ext uri="{FF2B5EF4-FFF2-40B4-BE49-F238E27FC236}">
              <a16:creationId xmlns:a16="http://schemas.microsoft.com/office/drawing/2014/main" xmlns="" id="{00000000-0008-0000-0200-000047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44" name="AutoShape 2" descr="image002">
          <a:extLst>
            <a:ext uri="{FF2B5EF4-FFF2-40B4-BE49-F238E27FC236}">
              <a16:creationId xmlns:a16="http://schemas.microsoft.com/office/drawing/2014/main" xmlns="" id="{00000000-0008-0000-0200-000048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45" name="AutoShape 3" descr="image002">
          <a:extLst>
            <a:ext uri="{FF2B5EF4-FFF2-40B4-BE49-F238E27FC236}">
              <a16:creationId xmlns:a16="http://schemas.microsoft.com/office/drawing/2014/main" xmlns="" id="{00000000-0008-0000-0200-000049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46" name="AutoShape 4" descr="image002">
          <a:extLst>
            <a:ext uri="{FF2B5EF4-FFF2-40B4-BE49-F238E27FC236}">
              <a16:creationId xmlns:a16="http://schemas.microsoft.com/office/drawing/2014/main" xmlns="" id="{00000000-0008-0000-0200-00004A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47" name="AutoShape 10" descr="image002">
          <a:extLst>
            <a:ext uri="{FF2B5EF4-FFF2-40B4-BE49-F238E27FC236}">
              <a16:creationId xmlns:a16="http://schemas.microsoft.com/office/drawing/2014/main" xmlns="" id="{00000000-0008-0000-0200-00004B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48" name="AutoShape 1" descr="image002">
          <a:extLst>
            <a:ext uri="{FF2B5EF4-FFF2-40B4-BE49-F238E27FC236}">
              <a16:creationId xmlns:a16="http://schemas.microsoft.com/office/drawing/2014/main" xmlns="" id="{00000000-0008-0000-0200-00004C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49" name="AutoShape 2" descr="image002">
          <a:extLst>
            <a:ext uri="{FF2B5EF4-FFF2-40B4-BE49-F238E27FC236}">
              <a16:creationId xmlns:a16="http://schemas.microsoft.com/office/drawing/2014/main" xmlns="" id="{00000000-0008-0000-0200-00004D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50" name="AutoShape 3" descr="image002">
          <a:extLst>
            <a:ext uri="{FF2B5EF4-FFF2-40B4-BE49-F238E27FC236}">
              <a16:creationId xmlns:a16="http://schemas.microsoft.com/office/drawing/2014/main" xmlns="" id="{00000000-0008-0000-0200-00004E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51" name="AutoShape 4" descr="image002">
          <a:extLst>
            <a:ext uri="{FF2B5EF4-FFF2-40B4-BE49-F238E27FC236}">
              <a16:creationId xmlns:a16="http://schemas.microsoft.com/office/drawing/2014/main" xmlns="" id="{00000000-0008-0000-0200-00004F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52" name="AutoShape 10" descr="image002">
          <a:extLst>
            <a:ext uri="{FF2B5EF4-FFF2-40B4-BE49-F238E27FC236}">
              <a16:creationId xmlns:a16="http://schemas.microsoft.com/office/drawing/2014/main" xmlns="" id="{00000000-0008-0000-0200-000050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53" name="AutoShape 1" descr="image002">
          <a:extLst>
            <a:ext uri="{FF2B5EF4-FFF2-40B4-BE49-F238E27FC236}">
              <a16:creationId xmlns:a16="http://schemas.microsoft.com/office/drawing/2014/main" xmlns="" id="{00000000-0008-0000-0200-000051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54" name="AutoShape 2" descr="image002">
          <a:extLst>
            <a:ext uri="{FF2B5EF4-FFF2-40B4-BE49-F238E27FC236}">
              <a16:creationId xmlns:a16="http://schemas.microsoft.com/office/drawing/2014/main" xmlns="" id="{00000000-0008-0000-0200-000052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55" name="AutoShape 3" descr="image002">
          <a:extLst>
            <a:ext uri="{FF2B5EF4-FFF2-40B4-BE49-F238E27FC236}">
              <a16:creationId xmlns:a16="http://schemas.microsoft.com/office/drawing/2014/main" xmlns="" id="{00000000-0008-0000-0200-000053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56" name="AutoShape 4" descr="image002">
          <a:extLst>
            <a:ext uri="{FF2B5EF4-FFF2-40B4-BE49-F238E27FC236}">
              <a16:creationId xmlns:a16="http://schemas.microsoft.com/office/drawing/2014/main" xmlns="" id="{00000000-0008-0000-0200-000054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57" name="AutoShape 10" descr="image002">
          <a:extLst>
            <a:ext uri="{FF2B5EF4-FFF2-40B4-BE49-F238E27FC236}">
              <a16:creationId xmlns:a16="http://schemas.microsoft.com/office/drawing/2014/main" xmlns="" id="{00000000-0008-0000-0200-000055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58" name="AutoShape 1" descr="image002">
          <a:extLst>
            <a:ext uri="{FF2B5EF4-FFF2-40B4-BE49-F238E27FC236}">
              <a16:creationId xmlns:a16="http://schemas.microsoft.com/office/drawing/2014/main" xmlns="" id="{00000000-0008-0000-0200-000056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59" name="AutoShape 2" descr="image002">
          <a:extLst>
            <a:ext uri="{FF2B5EF4-FFF2-40B4-BE49-F238E27FC236}">
              <a16:creationId xmlns:a16="http://schemas.microsoft.com/office/drawing/2014/main" xmlns="" id="{00000000-0008-0000-0200-000057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60" name="AutoShape 3" descr="image002">
          <a:extLst>
            <a:ext uri="{FF2B5EF4-FFF2-40B4-BE49-F238E27FC236}">
              <a16:creationId xmlns:a16="http://schemas.microsoft.com/office/drawing/2014/main" xmlns="" id="{00000000-0008-0000-0200-000058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61" name="AutoShape 4" descr="image002">
          <a:extLst>
            <a:ext uri="{FF2B5EF4-FFF2-40B4-BE49-F238E27FC236}">
              <a16:creationId xmlns:a16="http://schemas.microsoft.com/office/drawing/2014/main" xmlns="" id="{00000000-0008-0000-0200-000059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62" name="AutoShape 10" descr="image002">
          <a:extLst>
            <a:ext uri="{FF2B5EF4-FFF2-40B4-BE49-F238E27FC236}">
              <a16:creationId xmlns:a16="http://schemas.microsoft.com/office/drawing/2014/main" xmlns="" id="{00000000-0008-0000-0200-00005A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63" name="AutoShape 1" descr="image002">
          <a:extLst>
            <a:ext uri="{FF2B5EF4-FFF2-40B4-BE49-F238E27FC236}">
              <a16:creationId xmlns:a16="http://schemas.microsoft.com/office/drawing/2014/main" xmlns="" id="{00000000-0008-0000-0200-00005B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64" name="AutoShape 2" descr="image002">
          <a:extLst>
            <a:ext uri="{FF2B5EF4-FFF2-40B4-BE49-F238E27FC236}">
              <a16:creationId xmlns:a16="http://schemas.microsoft.com/office/drawing/2014/main" xmlns="" id="{00000000-0008-0000-0200-00005C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65" name="AutoShape 3" descr="image002">
          <a:extLst>
            <a:ext uri="{FF2B5EF4-FFF2-40B4-BE49-F238E27FC236}">
              <a16:creationId xmlns:a16="http://schemas.microsoft.com/office/drawing/2014/main" xmlns="" id="{00000000-0008-0000-0200-00005D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66" name="AutoShape 4" descr="image002">
          <a:extLst>
            <a:ext uri="{FF2B5EF4-FFF2-40B4-BE49-F238E27FC236}">
              <a16:creationId xmlns:a16="http://schemas.microsoft.com/office/drawing/2014/main" xmlns="" id="{00000000-0008-0000-0200-00005E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67" name="AutoShape 10" descr="image002">
          <a:extLst>
            <a:ext uri="{FF2B5EF4-FFF2-40B4-BE49-F238E27FC236}">
              <a16:creationId xmlns:a16="http://schemas.microsoft.com/office/drawing/2014/main" xmlns="" id="{00000000-0008-0000-0200-00005F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68" name="AutoShape 1" descr="image002">
          <a:extLst>
            <a:ext uri="{FF2B5EF4-FFF2-40B4-BE49-F238E27FC236}">
              <a16:creationId xmlns:a16="http://schemas.microsoft.com/office/drawing/2014/main" xmlns="" id="{00000000-0008-0000-0200-000060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69" name="AutoShape 2" descr="image002">
          <a:extLst>
            <a:ext uri="{FF2B5EF4-FFF2-40B4-BE49-F238E27FC236}">
              <a16:creationId xmlns:a16="http://schemas.microsoft.com/office/drawing/2014/main" xmlns="" id="{00000000-0008-0000-0200-000061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70" name="AutoShape 3" descr="image002">
          <a:extLst>
            <a:ext uri="{FF2B5EF4-FFF2-40B4-BE49-F238E27FC236}">
              <a16:creationId xmlns:a16="http://schemas.microsoft.com/office/drawing/2014/main" xmlns="" id="{00000000-0008-0000-0200-000062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71" name="AutoShape 4" descr="image002">
          <a:extLst>
            <a:ext uri="{FF2B5EF4-FFF2-40B4-BE49-F238E27FC236}">
              <a16:creationId xmlns:a16="http://schemas.microsoft.com/office/drawing/2014/main" xmlns="" id="{00000000-0008-0000-0200-000063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72" name="AutoShape 10" descr="image002">
          <a:extLst>
            <a:ext uri="{FF2B5EF4-FFF2-40B4-BE49-F238E27FC236}">
              <a16:creationId xmlns:a16="http://schemas.microsoft.com/office/drawing/2014/main" xmlns="" id="{00000000-0008-0000-0200-000064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73" name="AutoShape 1" descr="image002">
          <a:extLst>
            <a:ext uri="{FF2B5EF4-FFF2-40B4-BE49-F238E27FC236}">
              <a16:creationId xmlns:a16="http://schemas.microsoft.com/office/drawing/2014/main" xmlns="" id="{00000000-0008-0000-0200-000065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74" name="AutoShape 2" descr="image002">
          <a:extLst>
            <a:ext uri="{FF2B5EF4-FFF2-40B4-BE49-F238E27FC236}">
              <a16:creationId xmlns:a16="http://schemas.microsoft.com/office/drawing/2014/main" xmlns="" id="{00000000-0008-0000-0200-000066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75" name="AutoShape 3" descr="image002">
          <a:extLst>
            <a:ext uri="{FF2B5EF4-FFF2-40B4-BE49-F238E27FC236}">
              <a16:creationId xmlns:a16="http://schemas.microsoft.com/office/drawing/2014/main" xmlns="" id="{00000000-0008-0000-0200-000067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76" name="AutoShape 4" descr="image002">
          <a:extLst>
            <a:ext uri="{FF2B5EF4-FFF2-40B4-BE49-F238E27FC236}">
              <a16:creationId xmlns:a16="http://schemas.microsoft.com/office/drawing/2014/main" xmlns="" id="{00000000-0008-0000-0200-000068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77" name="AutoShape 10" descr="image002">
          <a:extLst>
            <a:ext uri="{FF2B5EF4-FFF2-40B4-BE49-F238E27FC236}">
              <a16:creationId xmlns:a16="http://schemas.microsoft.com/office/drawing/2014/main" xmlns="" id="{00000000-0008-0000-0200-000069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778" name="AutoShape 1" descr="image002">
          <a:extLst>
            <a:ext uri="{FF2B5EF4-FFF2-40B4-BE49-F238E27FC236}">
              <a16:creationId xmlns:a16="http://schemas.microsoft.com/office/drawing/2014/main" xmlns="" id="{00000000-0008-0000-0200-00006A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779" name="AutoShape 2" descr="image002">
          <a:extLst>
            <a:ext uri="{FF2B5EF4-FFF2-40B4-BE49-F238E27FC236}">
              <a16:creationId xmlns:a16="http://schemas.microsoft.com/office/drawing/2014/main" xmlns="" id="{00000000-0008-0000-0200-00006B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780" name="AutoShape 3" descr="image002">
          <a:extLst>
            <a:ext uri="{FF2B5EF4-FFF2-40B4-BE49-F238E27FC236}">
              <a16:creationId xmlns:a16="http://schemas.microsoft.com/office/drawing/2014/main" xmlns="" id="{00000000-0008-0000-0200-00006C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781" name="AutoShape 4" descr="image002">
          <a:extLst>
            <a:ext uri="{FF2B5EF4-FFF2-40B4-BE49-F238E27FC236}">
              <a16:creationId xmlns:a16="http://schemas.microsoft.com/office/drawing/2014/main" xmlns="" id="{00000000-0008-0000-0200-00006D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782" name="AutoShape 10" descr="image002">
          <a:extLst>
            <a:ext uri="{FF2B5EF4-FFF2-40B4-BE49-F238E27FC236}">
              <a16:creationId xmlns:a16="http://schemas.microsoft.com/office/drawing/2014/main" xmlns="" id="{00000000-0008-0000-0200-00006E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783" name="AutoShape 1" descr="image002">
          <a:extLst>
            <a:ext uri="{FF2B5EF4-FFF2-40B4-BE49-F238E27FC236}">
              <a16:creationId xmlns:a16="http://schemas.microsoft.com/office/drawing/2014/main" xmlns="" id="{00000000-0008-0000-0200-00006F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784" name="AutoShape 2" descr="image002">
          <a:extLst>
            <a:ext uri="{FF2B5EF4-FFF2-40B4-BE49-F238E27FC236}">
              <a16:creationId xmlns:a16="http://schemas.microsoft.com/office/drawing/2014/main" xmlns="" id="{00000000-0008-0000-0200-000070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785" name="AutoShape 3" descr="image002">
          <a:extLst>
            <a:ext uri="{FF2B5EF4-FFF2-40B4-BE49-F238E27FC236}">
              <a16:creationId xmlns:a16="http://schemas.microsoft.com/office/drawing/2014/main" xmlns="" id="{00000000-0008-0000-0200-000071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786" name="AutoShape 4" descr="image002">
          <a:extLst>
            <a:ext uri="{FF2B5EF4-FFF2-40B4-BE49-F238E27FC236}">
              <a16:creationId xmlns:a16="http://schemas.microsoft.com/office/drawing/2014/main" xmlns="" id="{00000000-0008-0000-0200-000072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787" name="AutoShape 10" descr="image002">
          <a:extLst>
            <a:ext uri="{FF2B5EF4-FFF2-40B4-BE49-F238E27FC236}">
              <a16:creationId xmlns:a16="http://schemas.microsoft.com/office/drawing/2014/main" xmlns="" id="{00000000-0008-0000-0200-000073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788" name="AutoShape 1" descr="image002">
          <a:extLst>
            <a:ext uri="{FF2B5EF4-FFF2-40B4-BE49-F238E27FC236}">
              <a16:creationId xmlns:a16="http://schemas.microsoft.com/office/drawing/2014/main" xmlns="" id="{00000000-0008-0000-0200-000074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789" name="AutoShape 2" descr="image002">
          <a:extLst>
            <a:ext uri="{FF2B5EF4-FFF2-40B4-BE49-F238E27FC236}">
              <a16:creationId xmlns:a16="http://schemas.microsoft.com/office/drawing/2014/main" xmlns="" id="{00000000-0008-0000-0200-000075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790" name="AutoShape 3" descr="image002">
          <a:extLst>
            <a:ext uri="{FF2B5EF4-FFF2-40B4-BE49-F238E27FC236}">
              <a16:creationId xmlns:a16="http://schemas.microsoft.com/office/drawing/2014/main" xmlns="" id="{00000000-0008-0000-0200-000076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791" name="AutoShape 4" descr="image002">
          <a:extLst>
            <a:ext uri="{FF2B5EF4-FFF2-40B4-BE49-F238E27FC236}">
              <a16:creationId xmlns:a16="http://schemas.microsoft.com/office/drawing/2014/main" xmlns="" id="{00000000-0008-0000-0200-000077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792" name="AutoShape 10" descr="image002">
          <a:extLst>
            <a:ext uri="{FF2B5EF4-FFF2-40B4-BE49-F238E27FC236}">
              <a16:creationId xmlns:a16="http://schemas.microsoft.com/office/drawing/2014/main" xmlns="" id="{00000000-0008-0000-0200-000078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793" name="AutoShape 1" descr="image002">
          <a:extLst>
            <a:ext uri="{FF2B5EF4-FFF2-40B4-BE49-F238E27FC236}">
              <a16:creationId xmlns:a16="http://schemas.microsoft.com/office/drawing/2014/main" xmlns="" id="{00000000-0008-0000-0200-000079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794" name="AutoShape 2" descr="image002">
          <a:extLst>
            <a:ext uri="{FF2B5EF4-FFF2-40B4-BE49-F238E27FC236}">
              <a16:creationId xmlns:a16="http://schemas.microsoft.com/office/drawing/2014/main" xmlns="" id="{00000000-0008-0000-0200-00007A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795" name="AutoShape 3" descr="image002">
          <a:extLst>
            <a:ext uri="{FF2B5EF4-FFF2-40B4-BE49-F238E27FC236}">
              <a16:creationId xmlns:a16="http://schemas.microsoft.com/office/drawing/2014/main" xmlns="" id="{00000000-0008-0000-0200-00007B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796" name="AutoShape 4" descr="image002">
          <a:extLst>
            <a:ext uri="{FF2B5EF4-FFF2-40B4-BE49-F238E27FC236}">
              <a16:creationId xmlns:a16="http://schemas.microsoft.com/office/drawing/2014/main" xmlns="" id="{00000000-0008-0000-0200-00007C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797" name="AutoShape 10" descr="image002">
          <a:extLst>
            <a:ext uri="{FF2B5EF4-FFF2-40B4-BE49-F238E27FC236}">
              <a16:creationId xmlns:a16="http://schemas.microsoft.com/office/drawing/2014/main" xmlns="" id="{00000000-0008-0000-0200-00007D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798" name="AutoShape 1" descr="image002">
          <a:extLst>
            <a:ext uri="{FF2B5EF4-FFF2-40B4-BE49-F238E27FC236}">
              <a16:creationId xmlns:a16="http://schemas.microsoft.com/office/drawing/2014/main" xmlns="" id="{00000000-0008-0000-0200-00007E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799" name="AutoShape 2" descr="image002">
          <a:extLst>
            <a:ext uri="{FF2B5EF4-FFF2-40B4-BE49-F238E27FC236}">
              <a16:creationId xmlns:a16="http://schemas.microsoft.com/office/drawing/2014/main" xmlns="" id="{00000000-0008-0000-0200-00007F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00" name="AutoShape 3" descr="image002">
          <a:extLst>
            <a:ext uri="{FF2B5EF4-FFF2-40B4-BE49-F238E27FC236}">
              <a16:creationId xmlns:a16="http://schemas.microsoft.com/office/drawing/2014/main" xmlns="" id="{00000000-0008-0000-0200-000080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01" name="AutoShape 4" descr="image002">
          <a:extLst>
            <a:ext uri="{FF2B5EF4-FFF2-40B4-BE49-F238E27FC236}">
              <a16:creationId xmlns:a16="http://schemas.microsoft.com/office/drawing/2014/main" xmlns="" id="{00000000-0008-0000-0200-000081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02" name="AutoShape 10" descr="image002">
          <a:extLst>
            <a:ext uri="{FF2B5EF4-FFF2-40B4-BE49-F238E27FC236}">
              <a16:creationId xmlns:a16="http://schemas.microsoft.com/office/drawing/2014/main" xmlns="" id="{00000000-0008-0000-0200-000082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03" name="AutoShape 1" descr="image002">
          <a:extLst>
            <a:ext uri="{FF2B5EF4-FFF2-40B4-BE49-F238E27FC236}">
              <a16:creationId xmlns:a16="http://schemas.microsoft.com/office/drawing/2014/main" xmlns="" id="{00000000-0008-0000-0200-000083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04" name="AutoShape 2" descr="image002">
          <a:extLst>
            <a:ext uri="{FF2B5EF4-FFF2-40B4-BE49-F238E27FC236}">
              <a16:creationId xmlns:a16="http://schemas.microsoft.com/office/drawing/2014/main" xmlns="" id="{00000000-0008-0000-0200-000084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05" name="AutoShape 3" descr="image002">
          <a:extLst>
            <a:ext uri="{FF2B5EF4-FFF2-40B4-BE49-F238E27FC236}">
              <a16:creationId xmlns:a16="http://schemas.microsoft.com/office/drawing/2014/main" xmlns="" id="{00000000-0008-0000-0200-000085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06" name="AutoShape 4" descr="image002">
          <a:extLst>
            <a:ext uri="{FF2B5EF4-FFF2-40B4-BE49-F238E27FC236}">
              <a16:creationId xmlns:a16="http://schemas.microsoft.com/office/drawing/2014/main" xmlns="" id="{00000000-0008-0000-0200-000086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07" name="AutoShape 10" descr="image002">
          <a:extLst>
            <a:ext uri="{FF2B5EF4-FFF2-40B4-BE49-F238E27FC236}">
              <a16:creationId xmlns:a16="http://schemas.microsoft.com/office/drawing/2014/main" xmlns="" id="{00000000-0008-0000-0200-000087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08" name="AutoShape 1" descr="image002">
          <a:extLst>
            <a:ext uri="{FF2B5EF4-FFF2-40B4-BE49-F238E27FC236}">
              <a16:creationId xmlns:a16="http://schemas.microsoft.com/office/drawing/2014/main" xmlns="" id="{00000000-0008-0000-0200-000088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09" name="AutoShape 2" descr="image002">
          <a:extLst>
            <a:ext uri="{FF2B5EF4-FFF2-40B4-BE49-F238E27FC236}">
              <a16:creationId xmlns:a16="http://schemas.microsoft.com/office/drawing/2014/main" xmlns="" id="{00000000-0008-0000-0200-000089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10" name="AutoShape 3" descr="image002">
          <a:extLst>
            <a:ext uri="{FF2B5EF4-FFF2-40B4-BE49-F238E27FC236}">
              <a16:creationId xmlns:a16="http://schemas.microsoft.com/office/drawing/2014/main" xmlns="" id="{00000000-0008-0000-0200-00008A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11" name="AutoShape 4" descr="image002">
          <a:extLst>
            <a:ext uri="{FF2B5EF4-FFF2-40B4-BE49-F238E27FC236}">
              <a16:creationId xmlns:a16="http://schemas.microsoft.com/office/drawing/2014/main" xmlns="" id="{00000000-0008-0000-0200-00008B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12" name="AutoShape 10" descr="image002">
          <a:extLst>
            <a:ext uri="{FF2B5EF4-FFF2-40B4-BE49-F238E27FC236}">
              <a16:creationId xmlns:a16="http://schemas.microsoft.com/office/drawing/2014/main" xmlns="" id="{00000000-0008-0000-0200-00008C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13" name="AutoShape 1" descr="image002">
          <a:extLst>
            <a:ext uri="{FF2B5EF4-FFF2-40B4-BE49-F238E27FC236}">
              <a16:creationId xmlns:a16="http://schemas.microsoft.com/office/drawing/2014/main" xmlns="" id="{00000000-0008-0000-0200-00008D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14" name="AutoShape 2" descr="image002">
          <a:extLst>
            <a:ext uri="{FF2B5EF4-FFF2-40B4-BE49-F238E27FC236}">
              <a16:creationId xmlns:a16="http://schemas.microsoft.com/office/drawing/2014/main" xmlns="" id="{00000000-0008-0000-0200-00008E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15" name="AutoShape 3" descr="image002">
          <a:extLst>
            <a:ext uri="{FF2B5EF4-FFF2-40B4-BE49-F238E27FC236}">
              <a16:creationId xmlns:a16="http://schemas.microsoft.com/office/drawing/2014/main" xmlns="" id="{00000000-0008-0000-0200-00008F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16" name="AutoShape 4" descr="image002">
          <a:extLst>
            <a:ext uri="{FF2B5EF4-FFF2-40B4-BE49-F238E27FC236}">
              <a16:creationId xmlns:a16="http://schemas.microsoft.com/office/drawing/2014/main" xmlns="" id="{00000000-0008-0000-0200-000090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17" name="AutoShape 10" descr="image002">
          <a:extLst>
            <a:ext uri="{FF2B5EF4-FFF2-40B4-BE49-F238E27FC236}">
              <a16:creationId xmlns:a16="http://schemas.microsoft.com/office/drawing/2014/main" xmlns="" id="{00000000-0008-0000-0200-000091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18" name="AutoShape 1" descr="image002">
          <a:extLst>
            <a:ext uri="{FF2B5EF4-FFF2-40B4-BE49-F238E27FC236}">
              <a16:creationId xmlns:a16="http://schemas.microsoft.com/office/drawing/2014/main" xmlns="" id="{00000000-0008-0000-0200-000092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19" name="AutoShape 2" descr="image002">
          <a:extLst>
            <a:ext uri="{FF2B5EF4-FFF2-40B4-BE49-F238E27FC236}">
              <a16:creationId xmlns:a16="http://schemas.microsoft.com/office/drawing/2014/main" xmlns="" id="{00000000-0008-0000-0200-000093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20" name="AutoShape 3" descr="image002">
          <a:extLst>
            <a:ext uri="{FF2B5EF4-FFF2-40B4-BE49-F238E27FC236}">
              <a16:creationId xmlns:a16="http://schemas.microsoft.com/office/drawing/2014/main" xmlns="" id="{00000000-0008-0000-0200-000094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21" name="AutoShape 4" descr="image002">
          <a:extLst>
            <a:ext uri="{FF2B5EF4-FFF2-40B4-BE49-F238E27FC236}">
              <a16:creationId xmlns:a16="http://schemas.microsoft.com/office/drawing/2014/main" xmlns="" id="{00000000-0008-0000-0200-000095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22" name="AutoShape 10" descr="image002">
          <a:extLst>
            <a:ext uri="{FF2B5EF4-FFF2-40B4-BE49-F238E27FC236}">
              <a16:creationId xmlns:a16="http://schemas.microsoft.com/office/drawing/2014/main" xmlns="" id="{00000000-0008-0000-0200-000096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23" name="AutoShape 1" descr="image002">
          <a:extLst>
            <a:ext uri="{FF2B5EF4-FFF2-40B4-BE49-F238E27FC236}">
              <a16:creationId xmlns:a16="http://schemas.microsoft.com/office/drawing/2014/main" xmlns="" id="{00000000-0008-0000-0200-000097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24" name="AutoShape 2" descr="image002">
          <a:extLst>
            <a:ext uri="{FF2B5EF4-FFF2-40B4-BE49-F238E27FC236}">
              <a16:creationId xmlns:a16="http://schemas.microsoft.com/office/drawing/2014/main" xmlns="" id="{00000000-0008-0000-0200-000098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25" name="AutoShape 3" descr="image002">
          <a:extLst>
            <a:ext uri="{FF2B5EF4-FFF2-40B4-BE49-F238E27FC236}">
              <a16:creationId xmlns:a16="http://schemas.microsoft.com/office/drawing/2014/main" xmlns="" id="{00000000-0008-0000-0200-000099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26" name="AutoShape 4" descr="image002">
          <a:extLst>
            <a:ext uri="{FF2B5EF4-FFF2-40B4-BE49-F238E27FC236}">
              <a16:creationId xmlns:a16="http://schemas.microsoft.com/office/drawing/2014/main" xmlns="" id="{00000000-0008-0000-0200-00009A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27" name="AutoShape 10" descr="image002">
          <a:extLst>
            <a:ext uri="{FF2B5EF4-FFF2-40B4-BE49-F238E27FC236}">
              <a16:creationId xmlns:a16="http://schemas.microsoft.com/office/drawing/2014/main" xmlns="" id="{00000000-0008-0000-0200-00009B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28" name="AutoShape 1" descr="image002">
          <a:extLst>
            <a:ext uri="{FF2B5EF4-FFF2-40B4-BE49-F238E27FC236}">
              <a16:creationId xmlns:a16="http://schemas.microsoft.com/office/drawing/2014/main" xmlns="" id="{00000000-0008-0000-0200-00009C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29" name="AutoShape 2" descr="image002">
          <a:extLst>
            <a:ext uri="{FF2B5EF4-FFF2-40B4-BE49-F238E27FC236}">
              <a16:creationId xmlns:a16="http://schemas.microsoft.com/office/drawing/2014/main" xmlns="" id="{00000000-0008-0000-0200-00009D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30" name="AutoShape 3" descr="image002">
          <a:extLst>
            <a:ext uri="{FF2B5EF4-FFF2-40B4-BE49-F238E27FC236}">
              <a16:creationId xmlns:a16="http://schemas.microsoft.com/office/drawing/2014/main" xmlns="" id="{00000000-0008-0000-0200-00009E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31" name="AutoShape 4" descr="image002">
          <a:extLst>
            <a:ext uri="{FF2B5EF4-FFF2-40B4-BE49-F238E27FC236}">
              <a16:creationId xmlns:a16="http://schemas.microsoft.com/office/drawing/2014/main" xmlns="" id="{00000000-0008-0000-0200-00009F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32" name="AutoShape 10" descr="image002">
          <a:extLst>
            <a:ext uri="{FF2B5EF4-FFF2-40B4-BE49-F238E27FC236}">
              <a16:creationId xmlns:a16="http://schemas.microsoft.com/office/drawing/2014/main" xmlns="" id="{00000000-0008-0000-0200-0000A0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33" name="AutoShape 1" descr="image002">
          <a:extLst>
            <a:ext uri="{FF2B5EF4-FFF2-40B4-BE49-F238E27FC236}">
              <a16:creationId xmlns:a16="http://schemas.microsoft.com/office/drawing/2014/main" xmlns="" id="{00000000-0008-0000-0200-0000A1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34" name="AutoShape 2" descr="image002">
          <a:extLst>
            <a:ext uri="{FF2B5EF4-FFF2-40B4-BE49-F238E27FC236}">
              <a16:creationId xmlns:a16="http://schemas.microsoft.com/office/drawing/2014/main" xmlns="" id="{00000000-0008-0000-0200-0000A2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35" name="AutoShape 3" descr="image002">
          <a:extLst>
            <a:ext uri="{FF2B5EF4-FFF2-40B4-BE49-F238E27FC236}">
              <a16:creationId xmlns:a16="http://schemas.microsoft.com/office/drawing/2014/main" xmlns="" id="{00000000-0008-0000-0200-0000A3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36" name="AutoShape 4" descr="image002">
          <a:extLst>
            <a:ext uri="{FF2B5EF4-FFF2-40B4-BE49-F238E27FC236}">
              <a16:creationId xmlns:a16="http://schemas.microsoft.com/office/drawing/2014/main" xmlns="" id="{00000000-0008-0000-0200-0000A4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37" name="AutoShape 10" descr="image002">
          <a:extLst>
            <a:ext uri="{FF2B5EF4-FFF2-40B4-BE49-F238E27FC236}">
              <a16:creationId xmlns:a16="http://schemas.microsoft.com/office/drawing/2014/main" xmlns="" id="{00000000-0008-0000-0200-0000A5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38" name="AutoShape 1" descr="image002">
          <a:extLst>
            <a:ext uri="{FF2B5EF4-FFF2-40B4-BE49-F238E27FC236}">
              <a16:creationId xmlns:a16="http://schemas.microsoft.com/office/drawing/2014/main" xmlns="" id="{00000000-0008-0000-0200-0000A6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39" name="AutoShape 2" descr="image002">
          <a:extLst>
            <a:ext uri="{FF2B5EF4-FFF2-40B4-BE49-F238E27FC236}">
              <a16:creationId xmlns:a16="http://schemas.microsoft.com/office/drawing/2014/main" xmlns="" id="{00000000-0008-0000-0200-0000A7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40" name="AutoShape 3" descr="image002">
          <a:extLst>
            <a:ext uri="{FF2B5EF4-FFF2-40B4-BE49-F238E27FC236}">
              <a16:creationId xmlns:a16="http://schemas.microsoft.com/office/drawing/2014/main" xmlns="" id="{00000000-0008-0000-0200-0000A8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41" name="AutoShape 4" descr="image002">
          <a:extLst>
            <a:ext uri="{FF2B5EF4-FFF2-40B4-BE49-F238E27FC236}">
              <a16:creationId xmlns:a16="http://schemas.microsoft.com/office/drawing/2014/main" xmlns="" id="{00000000-0008-0000-0200-0000A9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42" name="AutoShape 10" descr="image002">
          <a:extLst>
            <a:ext uri="{FF2B5EF4-FFF2-40B4-BE49-F238E27FC236}">
              <a16:creationId xmlns:a16="http://schemas.microsoft.com/office/drawing/2014/main" xmlns="" id="{00000000-0008-0000-0200-0000AA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43" name="AutoShape 1" descr="image002">
          <a:extLst>
            <a:ext uri="{FF2B5EF4-FFF2-40B4-BE49-F238E27FC236}">
              <a16:creationId xmlns:a16="http://schemas.microsoft.com/office/drawing/2014/main" xmlns="" id="{00000000-0008-0000-0200-0000AB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44" name="AutoShape 2" descr="image002">
          <a:extLst>
            <a:ext uri="{FF2B5EF4-FFF2-40B4-BE49-F238E27FC236}">
              <a16:creationId xmlns:a16="http://schemas.microsoft.com/office/drawing/2014/main" xmlns="" id="{00000000-0008-0000-0200-0000AC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45" name="AutoShape 3" descr="image002">
          <a:extLst>
            <a:ext uri="{FF2B5EF4-FFF2-40B4-BE49-F238E27FC236}">
              <a16:creationId xmlns:a16="http://schemas.microsoft.com/office/drawing/2014/main" xmlns="" id="{00000000-0008-0000-0200-0000AD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46" name="AutoShape 4" descr="image002">
          <a:extLst>
            <a:ext uri="{FF2B5EF4-FFF2-40B4-BE49-F238E27FC236}">
              <a16:creationId xmlns:a16="http://schemas.microsoft.com/office/drawing/2014/main" xmlns="" id="{00000000-0008-0000-0200-0000AE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47" name="AutoShape 10" descr="image002">
          <a:extLst>
            <a:ext uri="{FF2B5EF4-FFF2-40B4-BE49-F238E27FC236}">
              <a16:creationId xmlns:a16="http://schemas.microsoft.com/office/drawing/2014/main" xmlns="" id="{00000000-0008-0000-0200-0000AF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48" name="AutoShape 1" descr="image002">
          <a:extLst>
            <a:ext uri="{FF2B5EF4-FFF2-40B4-BE49-F238E27FC236}">
              <a16:creationId xmlns:a16="http://schemas.microsoft.com/office/drawing/2014/main" xmlns="" id="{00000000-0008-0000-0200-0000B0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49" name="AutoShape 2" descr="image002">
          <a:extLst>
            <a:ext uri="{FF2B5EF4-FFF2-40B4-BE49-F238E27FC236}">
              <a16:creationId xmlns:a16="http://schemas.microsoft.com/office/drawing/2014/main" xmlns="" id="{00000000-0008-0000-0200-0000B1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50" name="AutoShape 3" descr="image002">
          <a:extLst>
            <a:ext uri="{FF2B5EF4-FFF2-40B4-BE49-F238E27FC236}">
              <a16:creationId xmlns:a16="http://schemas.microsoft.com/office/drawing/2014/main" xmlns="" id="{00000000-0008-0000-0200-0000B2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51" name="AutoShape 4" descr="image002">
          <a:extLst>
            <a:ext uri="{FF2B5EF4-FFF2-40B4-BE49-F238E27FC236}">
              <a16:creationId xmlns:a16="http://schemas.microsoft.com/office/drawing/2014/main" xmlns="" id="{00000000-0008-0000-0200-0000B3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52" name="AutoShape 10" descr="image002">
          <a:extLst>
            <a:ext uri="{FF2B5EF4-FFF2-40B4-BE49-F238E27FC236}">
              <a16:creationId xmlns:a16="http://schemas.microsoft.com/office/drawing/2014/main" xmlns="" id="{00000000-0008-0000-0200-0000B4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53" name="AutoShape 1" descr="image002">
          <a:extLst>
            <a:ext uri="{FF2B5EF4-FFF2-40B4-BE49-F238E27FC236}">
              <a16:creationId xmlns:a16="http://schemas.microsoft.com/office/drawing/2014/main" xmlns="" id="{00000000-0008-0000-0200-0000B5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54" name="AutoShape 2" descr="image002">
          <a:extLst>
            <a:ext uri="{FF2B5EF4-FFF2-40B4-BE49-F238E27FC236}">
              <a16:creationId xmlns:a16="http://schemas.microsoft.com/office/drawing/2014/main" xmlns="" id="{00000000-0008-0000-0200-0000B6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55" name="AutoShape 3" descr="image002">
          <a:extLst>
            <a:ext uri="{FF2B5EF4-FFF2-40B4-BE49-F238E27FC236}">
              <a16:creationId xmlns:a16="http://schemas.microsoft.com/office/drawing/2014/main" xmlns="" id="{00000000-0008-0000-0200-0000B7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56" name="AutoShape 4" descr="image002">
          <a:extLst>
            <a:ext uri="{FF2B5EF4-FFF2-40B4-BE49-F238E27FC236}">
              <a16:creationId xmlns:a16="http://schemas.microsoft.com/office/drawing/2014/main" xmlns="" id="{00000000-0008-0000-0200-0000B8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57" name="AutoShape 10" descr="image002">
          <a:extLst>
            <a:ext uri="{FF2B5EF4-FFF2-40B4-BE49-F238E27FC236}">
              <a16:creationId xmlns:a16="http://schemas.microsoft.com/office/drawing/2014/main" xmlns="" id="{00000000-0008-0000-0200-0000B9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58" name="AutoShape 1" descr="image002">
          <a:extLst>
            <a:ext uri="{FF2B5EF4-FFF2-40B4-BE49-F238E27FC236}">
              <a16:creationId xmlns:a16="http://schemas.microsoft.com/office/drawing/2014/main" xmlns="" id="{00000000-0008-0000-0200-0000BA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59" name="AutoShape 2" descr="image002">
          <a:extLst>
            <a:ext uri="{FF2B5EF4-FFF2-40B4-BE49-F238E27FC236}">
              <a16:creationId xmlns:a16="http://schemas.microsoft.com/office/drawing/2014/main" xmlns="" id="{00000000-0008-0000-0200-0000BB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60" name="AutoShape 3" descr="image002">
          <a:extLst>
            <a:ext uri="{FF2B5EF4-FFF2-40B4-BE49-F238E27FC236}">
              <a16:creationId xmlns:a16="http://schemas.microsoft.com/office/drawing/2014/main" xmlns="" id="{00000000-0008-0000-0200-0000BC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61" name="AutoShape 4" descr="image002">
          <a:extLst>
            <a:ext uri="{FF2B5EF4-FFF2-40B4-BE49-F238E27FC236}">
              <a16:creationId xmlns:a16="http://schemas.microsoft.com/office/drawing/2014/main" xmlns="" id="{00000000-0008-0000-0200-0000BD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62" name="AutoShape 10" descr="image002">
          <a:extLst>
            <a:ext uri="{FF2B5EF4-FFF2-40B4-BE49-F238E27FC236}">
              <a16:creationId xmlns:a16="http://schemas.microsoft.com/office/drawing/2014/main" xmlns="" id="{00000000-0008-0000-0200-0000BE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63" name="AutoShape 1" descr="image002">
          <a:extLst>
            <a:ext uri="{FF2B5EF4-FFF2-40B4-BE49-F238E27FC236}">
              <a16:creationId xmlns:a16="http://schemas.microsoft.com/office/drawing/2014/main" xmlns="" id="{00000000-0008-0000-0200-0000BF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64" name="AutoShape 2" descr="image002">
          <a:extLst>
            <a:ext uri="{FF2B5EF4-FFF2-40B4-BE49-F238E27FC236}">
              <a16:creationId xmlns:a16="http://schemas.microsoft.com/office/drawing/2014/main" xmlns="" id="{00000000-0008-0000-0200-0000C0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65" name="AutoShape 3" descr="image002">
          <a:extLst>
            <a:ext uri="{FF2B5EF4-FFF2-40B4-BE49-F238E27FC236}">
              <a16:creationId xmlns:a16="http://schemas.microsoft.com/office/drawing/2014/main" xmlns="" id="{00000000-0008-0000-0200-0000C1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66" name="AutoShape 4" descr="image002">
          <a:extLst>
            <a:ext uri="{FF2B5EF4-FFF2-40B4-BE49-F238E27FC236}">
              <a16:creationId xmlns:a16="http://schemas.microsoft.com/office/drawing/2014/main" xmlns="" id="{00000000-0008-0000-0200-0000C2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67" name="AutoShape 10" descr="image002">
          <a:extLst>
            <a:ext uri="{FF2B5EF4-FFF2-40B4-BE49-F238E27FC236}">
              <a16:creationId xmlns:a16="http://schemas.microsoft.com/office/drawing/2014/main" xmlns="" id="{00000000-0008-0000-0200-0000C3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68" name="AutoShape 1" descr="image002">
          <a:extLst>
            <a:ext uri="{FF2B5EF4-FFF2-40B4-BE49-F238E27FC236}">
              <a16:creationId xmlns:a16="http://schemas.microsoft.com/office/drawing/2014/main" xmlns="" id="{00000000-0008-0000-0200-0000C4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69" name="AutoShape 2" descr="image002">
          <a:extLst>
            <a:ext uri="{FF2B5EF4-FFF2-40B4-BE49-F238E27FC236}">
              <a16:creationId xmlns:a16="http://schemas.microsoft.com/office/drawing/2014/main" xmlns="" id="{00000000-0008-0000-0200-0000C5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70" name="AutoShape 3" descr="image002">
          <a:extLst>
            <a:ext uri="{FF2B5EF4-FFF2-40B4-BE49-F238E27FC236}">
              <a16:creationId xmlns:a16="http://schemas.microsoft.com/office/drawing/2014/main" xmlns="" id="{00000000-0008-0000-0200-0000C6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71" name="AutoShape 4" descr="image002">
          <a:extLst>
            <a:ext uri="{FF2B5EF4-FFF2-40B4-BE49-F238E27FC236}">
              <a16:creationId xmlns:a16="http://schemas.microsoft.com/office/drawing/2014/main" xmlns="" id="{00000000-0008-0000-0200-0000C7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72" name="AutoShape 10" descr="image002">
          <a:extLst>
            <a:ext uri="{FF2B5EF4-FFF2-40B4-BE49-F238E27FC236}">
              <a16:creationId xmlns:a16="http://schemas.microsoft.com/office/drawing/2014/main" xmlns="" id="{00000000-0008-0000-0200-0000C8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73" name="AutoShape 1" descr="image002">
          <a:extLst>
            <a:ext uri="{FF2B5EF4-FFF2-40B4-BE49-F238E27FC236}">
              <a16:creationId xmlns:a16="http://schemas.microsoft.com/office/drawing/2014/main" xmlns="" id="{00000000-0008-0000-0200-0000C9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74" name="AutoShape 2" descr="image002">
          <a:extLst>
            <a:ext uri="{FF2B5EF4-FFF2-40B4-BE49-F238E27FC236}">
              <a16:creationId xmlns:a16="http://schemas.microsoft.com/office/drawing/2014/main" xmlns="" id="{00000000-0008-0000-0200-0000CA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75" name="AutoShape 3" descr="image002">
          <a:extLst>
            <a:ext uri="{FF2B5EF4-FFF2-40B4-BE49-F238E27FC236}">
              <a16:creationId xmlns:a16="http://schemas.microsoft.com/office/drawing/2014/main" xmlns="" id="{00000000-0008-0000-0200-0000CB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76" name="AutoShape 4" descr="image002">
          <a:extLst>
            <a:ext uri="{FF2B5EF4-FFF2-40B4-BE49-F238E27FC236}">
              <a16:creationId xmlns:a16="http://schemas.microsoft.com/office/drawing/2014/main" xmlns="" id="{00000000-0008-0000-0200-0000CC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77" name="AutoShape 10" descr="image002">
          <a:extLst>
            <a:ext uri="{FF2B5EF4-FFF2-40B4-BE49-F238E27FC236}">
              <a16:creationId xmlns:a16="http://schemas.microsoft.com/office/drawing/2014/main" xmlns="" id="{00000000-0008-0000-0200-0000CD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78" name="AutoShape 1" descr="image002">
          <a:extLst>
            <a:ext uri="{FF2B5EF4-FFF2-40B4-BE49-F238E27FC236}">
              <a16:creationId xmlns:a16="http://schemas.microsoft.com/office/drawing/2014/main" xmlns="" id="{00000000-0008-0000-0200-0000CE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79" name="AutoShape 2" descr="image002">
          <a:extLst>
            <a:ext uri="{FF2B5EF4-FFF2-40B4-BE49-F238E27FC236}">
              <a16:creationId xmlns:a16="http://schemas.microsoft.com/office/drawing/2014/main" xmlns="" id="{00000000-0008-0000-0200-0000CF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80" name="AutoShape 3" descr="image002">
          <a:extLst>
            <a:ext uri="{FF2B5EF4-FFF2-40B4-BE49-F238E27FC236}">
              <a16:creationId xmlns:a16="http://schemas.microsoft.com/office/drawing/2014/main" xmlns="" id="{00000000-0008-0000-0200-0000D0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81" name="AutoShape 4" descr="image002">
          <a:extLst>
            <a:ext uri="{FF2B5EF4-FFF2-40B4-BE49-F238E27FC236}">
              <a16:creationId xmlns:a16="http://schemas.microsoft.com/office/drawing/2014/main" xmlns="" id="{00000000-0008-0000-0200-0000D1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82" name="AutoShape 10" descr="image002">
          <a:extLst>
            <a:ext uri="{FF2B5EF4-FFF2-40B4-BE49-F238E27FC236}">
              <a16:creationId xmlns:a16="http://schemas.microsoft.com/office/drawing/2014/main" xmlns="" id="{00000000-0008-0000-0200-0000D2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83" name="AutoShape 1" descr="image002">
          <a:extLst>
            <a:ext uri="{FF2B5EF4-FFF2-40B4-BE49-F238E27FC236}">
              <a16:creationId xmlns:a16="http://schemas.microsoft.com/office/drawing/2014/main" xmlns="" id="{00000000-0008-0000-0200-0000D3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84" name="AutoShape 2" descr="image002">
          <a:extLst>
            <a:ext uri="{FF2B5EF4-FFF2-40B4-BE49-F238E27FC236}">
              <a16:creationId xmlns:a16="http://schemas.microsoft.com/office/drawing/2014/main" xmlns="" id="{00000000-0008-0000-0200-0000D4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85" name="AutoShape 3" descr="image002">
          <a:extLst>
            <a:ext uri="{FF2B5EF4-FFF2-40B4-BE49-F238E27FC236}">
              <a16:creationId xmlns:a16="http://schemas.microsoft.com/office/drawing/2014/main" xmlns="" id="{00000000-0008-0000-0200-0000D5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86" name="AutoShape 4" descr="image002">
          <a:extLst>
            <a:ext uri="{FF2B5EF4-FFF2-40B4-BE49-F238E27FC236}">
              <a16:creationId xmlns:a16="http://schemas.microsoft.com/office/drawing/2014/main" xmlns="" id="{00000000-0008-0000-0200-0000D6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87" name="AutoShape 10" descr="image002">
          <a:extLst>
            <a:ext uri="{FF2B5EF4-FFF2-40B4-BE49-F238E27FC236}">
              <a16:creationId xmlns:a16="http://schemas.microsoft.com/office/drawing/2014/main" xmlns="" id="{00000000-0008-0000-0200-0000D7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88" name="AutoShape 1" descr="image002">
          <a:extLst>
            <a:ext uri="{FF2B5EF4-FFF2-40B4-BE49-F238E27FC236}">
              <a16:creationId xmlns:a16="http://schemas.microsoft.com/office/drawing/2014/main" xmlns="" id="{00000000-0008-0000-0200-0000D8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89" name="AutoShape 2" descr="image002">
          <a:extLst>
            <a:ext uri="{FF2B5EF4-FFF2-40B4-BE49-F238E27FC236}">
              <a16:creationId xmlns:a16="http://schemas.microsoft.com/office/drawing/2014/main" xmlns="" id="{00000000-0008-0000-0200-0000D9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90" name="AutoShape 3" descr="image002">
          <a:extLst>
            <a:ext uri="{FF2B5EF4-FFF2-40B4-BE49-F238E27FC236}">
              <a16:creationId xmlns:a16="http://schemas.microsoft.com/office/drawing/2014/main" xmlns="" id="{00000000-0008-0000-0200-0000DA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91" name="AutoShape 4" descr="image002">
          <a:extLst>
            <a:ext uri="{FF2B5EF4-FFF2-40B4-BE49-F238E27FC236}">
              <a16:creationId xmlns:a16="http://schemas.microsoft.com/office/drawing/2014/main" xmlns="" id="{00000000-0008-0000-0200-0000DB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92" name="AutoShape 10" descr="image002">
          <a:extLst>
            <a:ext uri="{FF2B5EF4-FFF2-40B4-BE49-F238E27FC236}">
              <a16:creationId xmlns:a16="http://schemas.microsoft.com/office/drawing/2014/main" xmlns="" id="{00000000-0008-0000-0200-0000DC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93" name="AutoShape 1" descr="image002">
          <a:extLst>
            <a:ext uri="{FF2B5EF4-FFF2-40B4-BE49-F238E27FC236}">
              <a16:creationId xmlns:a16="http://schemas.microsoft.com/office/drawing/2014/main" xmlns="" id="{00000000-0008-0000-0200-0000DD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94" name="AutoShape 2" descr="image002">
          <a:extLst>
            <a:ext uri="{FF2B5EF4-FFF2-40B4-BE49-F238E27FC236}">
              <a16:creationId xmlns:a16="http://schemas.microsoft.com/office/drawing/2014/main" xmlns="" id="{00000000-0008-0000-0200-0000DE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95" name="AutoShape 3" descr="image002">
          <a:extLst>
            <a:ext uri="{FF2B5EF4-FFF2-40B4-BE49-F238E27FC236}">
              <a16:creationId xmlns:a16="http://schemas.microsoft.com/office/drawing/2014/main" xmlns="" id="{00000000-0008-0000-0200-0000DF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96" name="AutoShape 4" descr="image002">
          <a:extLst>
            <a:ext uri="{FF2B5EF4-FFF2-40B4-BE49-F238E27FC236}">
              <a16:creationId xmlns:a16="http://schemas.microsoft.com/office/drawing/2014/main" xmlns="" id="{00000000-0008-0000-0200-0000E0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97" name="AutoShape 10" descr="image002">
          <a:extLst>
            <a:ext uri="{FF2B5EF4-FFF2-40B4-BE49-F238E27FC236}">
              <a16:creationId xmlns:a16="http://schemas.microsoft.com/office/drawing/2014/main" xmlns="" id="{00000000-0008-0000-0200-0000E1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98" name="AutoShape 1" descr="image002">
          <a:extLst>
            <a:ext uri="{FF2B5EF4-FFF2-40B4-BE49-F238E27FC236}">
              <a16:creationId xmlns:a16="http://schemas.microsoft.com/office/drawing/2014/main" xmlns="" id="{00000000-0008-0000-0200-0000E2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99" name="AutoShape 2" descr="image002">
          <a:extLst>
            <a:ext uri="{FF2B5EF4-FFF2-40B4-BE49-F238E27FC236}">
              <a16:creationId xmlns:a16="http://schemas.microsoft.com/office/drawing/2014/main" xmlns="" id="{00000000-0008-0000-0200-0000E3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00" name="AutoShape 3" descr="image002">
          <a:extLst>
            <a:ext uri="{FF2B5EF4-FFF2-40B4-BE49-F238E27FC236}">
              <a16:creationId xmlns:a16="http://schemas.microsoft.com/office/drawing/2014/main" xmlns="" id="{00000000-0008-0000-0200-0000E4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01" name="AutoShape 4" descr="image002">
          <a:extLst>
            <a:ext uri="{FF2B5EF4-FFF2-40B4-BE49-F238E27FC236}">
              <a16:creationId xmlns:a16="http://schemas.microsoft.com/office/drawing/2014/main" xmlns="" id="{00000000-0008-0000-0200-0000E5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02" name="AutoShape 10" descr="image002">
          <a:extLst>
            <a:ext uri="{FF2B5EF4-FFF2-40B4-BE49-F238E27FC236}">
              <a16:creationId xmlns:a16="http://schemas.microsoft.com/office/drawing/2014/main" xmlns="" id="{00000000-0008-0000-0200-0000E6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03" name="AutoShape 1" descr="image002">
          <a:extLst>
            <a:ext uri="{FF2B5EF4-FFF2-40B4-BE49-F238E27FC236}">
              <a16:creationId xmlns:a16="http://schemas.microsoft.com/office/drawing/2014/main" xmlns="" id="{00000000-0008-0000-0200-0000E7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04" name="AutoShape 2" descr="image002">
          <a:extLst>
            <a:ext uri="{FF2B5EF4-FFF2-40B4-BE49-F238E27FC236}">
              <a16:creationId xmlns:a16="http://schemas.microsoft.com/office/drawing/2014/main" xmlns="" id="{00000000-0008-0000-0200-0000E8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05" name="AutoShape 3" descr="image002">
          <a:extLst>
            <a:ext uri="{FF2B5EF4-FFF2-40B4-BE49-F238E27FC236}">
              <a16:creationId xmlns:a16="http://schemas.microsoft.com/office/drawing/2014/main" xmlns="" id="{00000000-0008-0000-0200-0000E9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06" name="AutoShape 4" descr="image002">
          <a:extLst>
            <a:ext uri="{FF2B5EF4-FFF2-40B4-BE49-F238E27FC236}">
              <a16:creationId xmlns:a16="http://schemas.microsoft.com/office/drawing/2014/main" xmlns="" id="{00000000-0008-0000-0200-0000EA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07" name="AutoShape 10" descr="image002">
          <a:extLst>
            <a:ext uri="{FF2B5EF4-FFF2-40B4-BE49-F238E27FC236}">
              <a16:creationId xmlns:a16="http://schemas.microsoft.com/office/drawing/2014/main" xmlns="" id="{00000000-0008-0000-0200-0000EB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08" name="AutoShape 1" descr="image002">
          <a:extLst>
            <a:ext uri="{FF2B5EF4-FFF2-40B4-BE49-F238E27FC236}">
              <a16:creationId xmlns:a16="http://schemas.microsoft.com/office/drawing/2014/main" xmlns="" id="{00000000-0008-0000-0200-0000EC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09" name="AutoShape 2" descr="image002">
          <a:extLst>
            <a:ext uri="{FF2B5EF4-FFF2-40B4-BE49-F238E27FC236}">
              <a16:creationId xmlns:a16="http://schemas.microsoft.com/office/drawing/2014/main" xmlns="" id="{00000000-0008-0000-0200-0000ED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10" name="AutoShape 3" descr="image002">
          <a:extLst>
            <a:ext uri="{FF2B5EF4-FFF2-40B4-BE49-F238E27FC236}">
              <a16:creationId xmlns:a16="http://schemas.microsoft.com/office/drawing/2014/main" xmlns="" id="{00000000-0008-0000-0200-0000EE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11" name="AutoShape 4" descr="image002">
          <a:extLst>
            <a:ext uri="{FF2B5EF4-FFF2-40B4-BE49-F238E27FC236}">
              <a16:creationId xmlns:a16="http://schemas.microsoft.com/office/drawing/2014/main" xmlns="" id="{00000000-0008-0000-0200-0000EF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12" name="AutoShape 10" descr="image002">
          <a:extLst>
            <a:ext uri="{FF2B5EF4-FFF2-40B4-BE49-F238E27FC236}">
              <a16:creationId xmlns:a16="http://schemas.microsoft.com/office/drawing/2014/main" xmlns="" id="{00000000-0008-0000-0200-0000F0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13" name="AutoShape 1" descr="image002">
          <a:extLst>
            <a:ext uri="{FF2B5EF4-FFF2-40B4-BE49-F238E27FC236}">
              <a16:creationId xmlns:a16="http://schemas.microsoft.com/office/drawing/2014/main" xmlns="" id="{00000000-0008-0000-0200-0000F1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14" name="AutoShape 2" descr="image002">
          <a:extLst>
            <a:ext uri="{FF2B5EF4-FFF2-40B4-BE49-F238E27FC236}">
              <a16:creationId xmlns:a16="http://schemas.microsoft.com/office/drawing/2014/main" xmlns="" id="{00000000-0008-0000-0200-0000F2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15" name="AutoShape 3" descr="image002">
          <a:extLst>
            <a:ext uri="{FF2B5EF4-FFF2-40B4-BE49-F238E27FC236}">
              <a16:creationId xmlns:a16="http://schemas.microsoft.com/office/drawing/2014/main" xmlns="" id="{00000000-0008-0000-0200-0000F3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16" name="AutoShape 4" descr="image002">
          <a:extLst>
            <a:ext uri="{FF2B5EF4-FFF2-40B4-BE49-F238E27FC236}">
              <a16:creationId xmlns:a16="http://schemas.microsoft.com/office/drawing/2014/main" xmlns="" id="{00000000-0008-0000-0200-0000F4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17" name="AutoShape 10" descr="image002">
          <a:extLst>
            <a:ext uri="{FF2B5EF4-FFF2-40B4-BE49-F238E27FC236}">
              <a16:creationId xmlns:a16="http://schemas.microsoft.com/office/drawing/2014/main" xmlns="" id="{00000000-0008-0000-0200-0000F5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18" name="AutoShape 1" descr="image002">
          <a:extLst>
            <a:ext uri="{FF2B5EF4-FFF2-40B4-BE49-F238E27FC236}">
              <a16:creationId xmlns:a16="http://schemas.microsoft.com/office/drawing/2014/main" xmlns="" id="{00000000-0008-0000-0200-0000F6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19" name="AutoShape 2" descr="image002">
          <a:extLst>
            <a:ext uri="{FF2B5EF4-FFF2-40B4-BE49-F238E27FC236}">
              <a16:creationId xmlns:a16="http://schemas.microsoft.com/office/drawing/2014/main" xmlns="" id="{00000000-0008-0000-0200-0000F7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20" name="AutoShape 3" descr="image002">
          <a:extLst>
            <a:ext uri="{FF2B5EF4-FFF2-40B4-BE49-F238E27FC236}">
              <a16:creationId xmlns:a16="http://schemas.microsoft.com/office/drawing/2014/main" xmlns="" id="{00000000-0008-0000-0200-0000F8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21" name="AutoShape 4" descr="image002">
          <a:extLst>
            <a:ext uri="{FF2B5EF4-FFF2-40B4-BE49-F238E27FC236}">
              <a16:creationId xmlns:a16="http://schemas.microsoft.com/office/drawing/2014/main" xmlns="" id="{00000000-0008-0000-0200-0000F9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22" name="AutoShape 10" descr="image002">
          <a:extLst>
            <a:ext uri="{FF2B5EF4-FFF2-40B4-BE49-F238E27FC236}">
              <a16:creationId xmlns:a16="http://schemas.microsoft.com/office/drawing/2014/main" xmlns="" id="{00000000-0008-0000-0200-0000FA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23" name="AutoShape 1" descr="image002">
          <a:extLst>
            <a:ext uri="{FF2B5EF4-FFF2-40B4-BE49-F238E27FC236}">
              <a16:creationId xmlns:a16="http://schemas.microsoft.com/office/drawing/2014/main" xmlns="" id="{00000000-0008-0000-0200-0000FB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24" name="AutoShape 2" descr="image002">
          <a:extLst>
            <a:ext uri="{FF2B5EF4-FFF2-40B4-BE49-F238E27FC236}">
              <a16:creationId xmlns:a16="http://schemas.microsoft.com/office/drawing/2014/main" xmlns="" id="{00000000-0008-0000-0200-0000FC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25" name="AutoShape 3" descr="image002">
          <a:extLst>
            <a:ext uri="{FF2B5EF4-FFF2-40B4-BE49-F238E27FC236}">
              <a16:creationId xmlns:a16="http://schemas.microsoft.com/office/drawing/2014/main" xmlns="" id="{00000000-0008-0000-0200-0000FD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26" name="AutoShape 4" descr="image002">
          <a:extLst>
            <a:ext uri="{FF2B5EF4-FFF2-40B4-BE49-F238E27FC236}">
              <a16:creationId xmlns:a16="http://schemas.microsoft.com/office/drawing/2014/main" xmlns="" id="{00000000-0008-0000-0200-0000FE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27" name="AutoShape 10" descr="image002">
          <a:extLst>
            <a:ext uri="{FF2B5EF4-FFF2-40B4-BE49-F238E27FC236}">
              <a16:creationId xmlns:a16="http://schemas.microsoft.com/office/drawing/2014/main" xmlns="" id="{00000000-0008-0000-0200-0000FF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28" name="AutoShape 1" descr="image002">
          <a:extLst>
            <a:ext uri="{FF2B5EF4-FFF2-40B4-BE49-F238E27FC236}">
              <a16:creationId xmlns:a16="http://schemas.microsoft.com/office/drawing/2014/main" xmlns="" id="{00000000-0008-0000-0200-000000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29" name="AutoShape 2" descr="image002">
          <a:extLst>
            <a:ext uri="{FF2B5EF4-FFF2-40B4-BE49-F238E27FC236}">
              <a16:creationId xmlns:a16="http://schemas.microsoft.com/office/drawing/2014/main" xmlns="" id="{00000000-0008-0000-0200-000001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30" name="AutoShape 3" descr="image002">
          <a:extLst>
            <a:ext uri="{FF2B5EF4-FFF2-40B4-BE49-F238E27FC236}">
              <a16:creationId xmlns:a16="http://schemas.microsoft.com/office/drawing/2014/main" xmlns="" id="{00000000-0008-0000-0200-000002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31" name="AutoShape 4" descr="image002">
          <a:extLst>
            <a:ext uri="{FF2B5EF4-FFF2-40B4-BE49-F238E27FC236}">
              <a16:creationId xmlns:a16="http://schemas.microsoft.com/office/drawing/2014/main" xmlns="" id="{00000000-0008-0000-0200-000003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32" name="AutoShape 10" descr="image002">
          <a:extLst>
            <a:ext uri="{FF2B5EF4-FFF2-40B4-BE49-F238E27FC236}">
              <a16:creationId xmlns:a16="http://schemas.microsoft.com/office/drawing/2014/main" xmlns="" id="{00000000-0008-0000-0200-000004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33" name="AutoShape 1" descr="image002">
          <a:extLst>
            <a:ext uri="{FF2B5EF4-FFF2-40B4-BE49-F238E27FC236}">
              <a16:creationId xmlns:a16="http://schemas.microsoft.com/office/drawing/2014/main" xmlns="" id="{00000000-0008-0000-0200-000005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34" name="AutoShape 2" descr="image002">
          <a:extLst>
            <a:ext uri="{FF2B5EF4-FFF2-40B4-BE49-F238E27FC236}">
              <a16:creationId xmlns:a16="http://schemas.microsoft.com/office/drawing/2014/main" xmlns="" id="{00000000-0008-0000-0200-000006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35" name="AutoShape 3" descr="image002">
          <a:extLst>
            <a:ext uri="{FF2B5EF4-FFF2-40B4-BE49-F238E27FC236}">
              <a16:creationId xmlns:a16="http://schemas.microsoft.com/office/drawing/2014/main" xmlns="" id="{00000000-0008-0000-0200-000007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36" name="AutoShape 4" descr="image002">
          <a:extLst>
            <a:ext uri="{FF2B5EF4-FFF2-40B4-BE49-F238E27FC236}">
              <a16:creationId xmlns:a16="http://schemas.microsoft.com/office/drawing/2014/main" xmlns="" id="{00000000-0008-0000-0200-000008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37" name="AutoShape 10" descr="image002">
          <a:extLst>
            <a:ext uri="{FF2B5EF4-FFF2-40B4-BE49-F238E27FC236}">
              <a16:creationId xmlns:a16="http://schemas.microsoft.com/office/drawing/2014/main" xmlns="" id="{00000000-0008-0000-0200-000009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38" name="AutoShape 1" descr="image002">
          <a:extLst>
            <a:ext uri="{FF2B5EF4-FFF2-40B4-BE49-F238E27FC236}">
              <a16:creationId xmlns:a16="http://schemas.microsoft.com/office/drawing/2014/main" xmlns="" id="{00000000-0008-0000-0200-00000A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39" name="AutoShape 2" descr="image002">
          <a:extLst>
            <a:ext uri="{FF2B5EF4-FFF2-40B4-BE49-F238E27FC236}">
              <a16:creationId xmlns:a16="http://schemas.microsoft.com/office/drawing/2014/main" xmlns="" id="{00000000-0008-0000-0200-00000B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40" name="AutoShape 3" descr="image002">
          <a:extLst>
            <a:ext uri="{FF2B5EF4-FFF2-40B4-BE49-F238E27FC236}">
              <a16:creationId xmlns:a16="http://schemas.microsoft.com/office/drawing/2014/main" xmlns="" id="{00000000-0008-0000-0200-00000C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41" name="AutoShape 4" descr="image002">
          <a:extLst>
            <a:ext uri="{FF2B5EF4-FFF2-40B4-BE49-F238E27FC236}">
              <a16:creationId xmlns:a16="http://schemas.microsoft.com/office/drawing/2014/main" xmlns="" id="{00000000-0008-0000-0200-00000D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42" name="AutoShape 10" descr="image002">
          <a:extLst>
            <a:ext uri="{FF2B5EF4-FFF2-40B4-BE49-F238E27FC236}">
              <a16:creationId xmlns:a16="http://schemas.microsoft.com/office/drawing/2014/main" xmlns="" id="{00000000-0008-0000-0200-00000E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43" name="AutoShape 1" descr="image002">
          <a:extLst>
            <a:ext uri="{FF2B5EF4-FFF2-40B4-BE49-F238E27FC236}">
              <a16:creationId xmlns:a16="http://schemas.microsoft.com/office/drawing/2014/main" xmlns="" id="{00000000-0008-0000-0200-00000F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44" name="AutoShape 2" descr="image002">
          <a:extLst>
            <a:ext uri="{FF2B5EF4-FFF2-40B4-BE49-F238E27FC236}">
              <a16:creationId xmlns:a16="http://schemas.microsoft.com/office/drawing/2014/main" xmlns="" id="{00000000-0008-0000-0200-000010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45" name="AutoShape 3" descr="image002">
          <a:extLst>
            <a:ext uri="{FF2B5EF4-FFF2-40B4-BE49-F238E27FC236}">
              <a16:creationId xmlns:a16="http://schemas.microsoft.com/office/drawing/2014/main" xmlns="" id="{00000000-0008-0000-0200-000011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46" name="AutoShape 4" descr="image002">
          <a:extLst>
            <a:ext uri="{FF2B5EF4-FFF2-40B4-BE49-F238E27FC236}">
              <a16:creationId xmlns:a16="http://schemas.microsoft.com/office/drawing/2014/main" xmlns="" id="{00000000-0008-0000-0200-000012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47" name="AutoShape 10" descr="image002">
          <a:extLst>
            <a:ext uri="{FF2B5EF4-FFF2-40B4-BE49-F238E27FC236}">
              <a16:creationId xmlns:a16="http://schemas.microsoft.com/office/drawing/2014/main" xmlns="" id="{00000000-0008-0000-0200-000013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48" name="AutoShape 1" descr="image002">
          <a:extLst>
            <a:ext uri="{FF2B5EF4-FFF2-40B4-BE49-F238E27FC236}">
              <a16:creationId xmlns:a16="http://schemas.microsoft.com/office/drawing/2014/main" xmlns="" id="{00000000-0008-0000-0200-000014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49" name="AutoShape 2" descr="image002">
          <a:extLst>
            <a:ext uri="{FF2B5EF4-FFF2-40B4-BE49-F238E27FC236}">
              <a16:creationId xmlns:a16="http://schemas.microsoft.com/office/drawing/2014/main" xmlns="" id="{00000000-0008-0000-0200-000015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50" name="AutoShape 3" descr="image002">
          <a:extLst>
            <a:ext uri="{FF2B5EF4-FFF2-40B4-BE49-F238E27FC236}">
              <a16:creationId xmlns:a16="http://schemas.microsoft.com/office/drawing/2014/main" xmlns="" id="{00000000-0008-0000-0200-000016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51" name="AutoShape 4" descr="image002">
          <a:extLst>
            <a:ext uri="{FF2B5EF4-FFF2-40B4-BE49-F238E27FC236}">
              <a16:creationId xmlns:a16="http://schemas.microsoft.com/office/drawing/2014/main" xmlns="" id="{00000000-0008-0000-0200-000017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52" name="AutoShape 10" descr="image002">
          <a:extLst>
            <a:ext uri="{FF2B5EF4-FFF2-40B4-BE49-F238E27FC236}">
              <a16:creationId xmlns:a16="http://schemas.microsoft.com/office/drawing/2014/main" xmlns="" id="{00000000-0008-0000-0200-000018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53" name="AutoShape 1" descr="image002">
          <a:extLst>
            <a:ext uri="{FF2B5EF4-FFF2-40B4-BE49-F238E27FC236}">
              <a16:creationId xmlns:a16="http://schemas.microsoft.com/office/drawing/2014/main" xmlns="" id="{00000000-0008-0000-0200-000019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54" name="AutoShape 2" descr="image002">
          <a:extLst>
            <a:ext uri="{FF2B5EF4-FFF2-40B4-BE49-F238E27FC236}">
              <a16:creationId xmlns:a16="http://schemas.microsoft.com/office/drawing/2014/main" xmlns="" id="{00000000-0008-0000-0200-00001A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55" name="AutoShape 3" descr="image002">
          <a:extLst>
            <a:ext uri="{FF2B5EF4-FFF2-40B4-BE49-F238E27FC236}">
              <a16:creationId xmlns:a16="http://schemas.microsoft.com/office/drawing/2014/main" xmlns="" id="{00000000-0008-0000-0200-00001B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56" name="AutoShape 4" descr="image002">
          <a:extLst>
            <a:ext uri="{FF2B5EF4-FFF2-40B4-BE49-F238E27FC236}">
              <a16:creationId xmlns:a16="http://schemas.microsoft.com/office/drawing/2014/main" xmlns="" id="{00000000-0008-0000-0200-00001C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57" name="AutoShape 10" descr="image002">
          <a:extLst>
            <a:ext uri="{FF2B5EF4-FFF2-40B4-BE49-F238E27FC236}">
              <a16:creationId xmlns:a16="http://schemas.microsoft.com/office/drawing/2014/main" xmlns="" id="{00000000-0008-0000-0200-00001D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58" name="AutoShape 1" descr="image002">
          <a:extLst>
            <a:ext uri="{FF2B5EF4-FFF2-40B4-BE49-F238E27FC236}">
              <a16:creationId xmlns:a16="http://schemas.microsoft.com/office/drawing/2014/main" xmlns="" id="{00000000-0008-0000-0200-00001E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59" name="AutoShape 2" descr="image002">
          <a:extLst>
            <a:ext uri="{FF2B5EF4-FFF2-40B4-BE49-F238E27FC236}">
              <a16:creationId xmlns:a16="http://schemas.microsoft.com/office/drawing/2014/main" xmlns="" id="{00000000-0008-0000-0200-00001F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60" name="AutoShape 3" descr="image002">
          <a:extLst>
            <a:ext uri="{FF2B5EF4-FFF2-40B4-BE49-F238E27FC236}">
              <a16:creationId xmlns:a16="http://schemas.microsoft.com/office/drawing/2014/main" xmlns="" id="{00000000-0008-0000-0200-000020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61" name="AutoShape 4" descr="image002">
          <a:extLst>
            <a:ext uri="{FF2B5EF4-FFF2-40B4-BE49-F238E27FC236}">
              <a16:creationId xmlns:a16="http://schemas.microsoft.com/office/drawing/2014/main" xmlns="" id="{00000000-0008-0000-0200-000021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62" name="AutoShape 10" descr="image002">
          <a:extLst>
            <a:ext uri="{FF2B5EF4-FFF2-40B4-BE49-F238E27FC236}">
              <a16:creationId xmlns:a16="http://schemas.microsoft.com/office/drawing/2014/main" xmlns="" id="{00000000-0008-0000-0200-000022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63" name="AutoShape 1" descr="image002">
          <a:extLst>
            <a:ext uri="{FF2B5EF4-FFF2-40B4-BE49-F238E27FC236}">
              <a16:creationId xmlns:a16="http://schemas.microsoft.com/office/drawing/2014/main" xmlns="" id="{00000000-0008-0000-0200-000023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64" name="AutoShape 2" descr="image002">
          <a:extLst>
            <a:ext uri="{FF2B5EF4-FFF2-40B4-BE49-F238E27FC236}">
              <a16:creationId xmlns:a16="http://schemas.microsoft.com/office/drawing/2014/main" xmlns="" id="{00000000-0008-0000-0200-000024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65" name="AutoShape 3" descr="image002">
          <a:extLst>
            <a:ext uri="{FF2B5EF4-FFF2-40B4-BE49-F238E27FC236}">
              <a16:creationId xmlns:a16="http://schemas.microsoft.com/office/drawing/2014/main" xmlns="" id="{00000000-0008-0000-0200-000025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66" name="AutoShape 4" descr="image002">
          <a:extLst>
            <a:ext uri="{FF2B5EF4-FFF2-40B4-BE49-F238E27FC236}">
              <a16:creationId xmlns:a16="http://schemas.microsoft.com/office/drawing/2014/main" xmlns="" id="{00000000-0008-0000-0200-000026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67" name="AutoShape 10" descr="image002">
          <a:extLst>
            <a:ext uri="{FF2B5EF4-FFF2-40B4-BE49-F238E27FC236}">
              <a16:creationId xmlns:a16="http://schemas.microsoft.com/office/drawing/2014/main" xmlns="" id="{00000000-0008-0000-0200-000027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68" name="AutoShape 1" descr="image002">
          <a:extLst>
            <a:ext uri="{FF2B5EF4-FFF2-40B4-BE49-F238E27FC236}">
              <a16:creationId xmlns:a16="http://schemas.microsoft.com/office/drawing/2014/main" xmlns="" id="{00000000-0008-0000-0200-000028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69" name="AutoShape 2" descr="image002">
          <a:extLst>
            <a:ext uri="{FF2B5EF4-FFF2-40B4-BE49-F238E27FC236}">
              <a16:creationId xmlns:a16="http://schemas.microsoft.com/office/drawing/2014/main" xmlns="" id="{00000000-0008-0000-0200-000029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70" name="AutoShape 3" descr="image002">
          <a:extLst>
            <a:ext uri="{FF2B5EF4-FFF2-40B4-BE49-F238E27FC236}">
              <a16:creationId xmlns:a16="http://schemas.microsoft.com/office/drawing/2014/main" xmlns="" id="{00000000-0008-0000-0200-00002A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71" name="AutoShape 4" descr="image002">
          <a:extLst>
            <a:ext uri="{FF2B5EF4-FFF2-40B4-BE49-F238E27FC236}">
              <a16:creationId xmlns:a16="http://schemas.microsoft.com/office/drawing/2014/main" xmlns="" id="{00000000-0008-0000-0200-00002B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72" name="AutoShape 10" descr="image002">
          <a:extLst>
            <a:ext uri="{FF2B5EF4-FFF2-40B4-BE49-F238E27FC236}">
              <a16:creationId xmlns:a16="http://schemas.microsoft.com/office/drawing/2014/main" xmlns="" id="{00000000-0008-0000-0200-00002C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73" name="AutoShape 1" descr="image002">
          <a:extLst>
            <a:ext uri="{FF2B5EF4-FFF2-40B4-BE49-F238E27FC236}">
              <a16:creationId xmlns:a16="http://schemas.microsoft.com/office/drawing/2014/main" xmlns="" id="{00000000-0008-0000-0200-00002D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74" name="AutoShape 2" descr="image002">
          <a:extLst>
            <a:ext uri="{FF2B5EF4-FFF2-40B4-BE49-F238E27FC236}">
              <a16:creationId xmlns:a16="http://schemas.microsoft.com/office/drawing/2014/main" xmlns="" id="{00000000-0008-0000-0200-00002E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75" name="AutoShape 3" descr="image002">
          <a:extLst>
            <a:ext uri="{FF2B5EF4-FFF2-40B4-BE49-F238E27FC236}">
              <a16:creationId xmlns:a16="http://schemas.microsoft.com/office/drawing/2014/main" xmlns="" id="{00000000-0008-0000-0200-00002F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76" name="AutoShape 4" descr="image002">
          <a:extLst>
            <a:ext uri="{FF2B5EF4-FFF2-40B4-BE49-F238E27FC236}">
              <a16:creationId xmlns:a16="http://schemas.microsoft.com/office/drawing/2014/main" xmlns="" id="{00000000-0008-0000-0200-000030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77" name="AutoShape 10" descr="image002">
          <a:extLst>
            <a:ext uri="{FF2B5EF4-FFF2-40B4-BE49-F238E27FC236}">
              <a16:creationId xmlns:a16="http://schemas.microsoft.com/office/drawing/2014/main" xmlns="" id="{00000000-0008-0000-0200-000031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78" name="AutoShape 1" descr="image002">
          <a:extLst>
            <a:ext uri="{FF2B5EF4-FFF2-40B4-BE49-F238E27FC236}">
              <a16:creationId xmlns:a16="http://schemas.microsoft.com/office/drawing/2014/main" xmlns="" id="{00000000-0008-0000-0200-000032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79" name="AutoShape 2" descr="image002">
          <a:extLst>
            <a:ext uri="{FF2B5EF4-FFF2-40B4-BE49-F238E27FC236}">
              <a16:creationId xmlns:a16="http://schemas.microsoft.com/office/drawing/2014/main" xmlns="" id="{00000000-0008-0000-0200-000033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80" name="AutoShape 3" descr="image002">
          <a:extLst>
            <a:ext uri="{FF2B5EF4-FFF2-40B4-BE49-F238E27FC236}">
              <a16:creationId xmlns:a16="http://schemas.microsoft.com/office/drawing/2014/main" xmlns="" id="{00000000-0008-0000-0200-000034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81" name="AutoShape 4" descr="image002">
          <a:extLst>
            <a:ext uri="{FF2B5EF4-FFF2-40B4-BE49-F238E27FC236}">
              <a16:creationId xmlns:a16="http://schemas.microsoft.com/office/drawing/2014/main" xmlns="" id="{00000000-0008-0000-0200-000035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82" name="AutoShape 10" descr="image002">
          <a:extLst>
            <a:ext uri="{FF2B5EF4-FFF2-40B4-BE49-F238E27FC236}">
              <a16:creationId xmlns:a16="http://schemas.microsoft.com/office/drawing/2014/main" xmlns="" id="{00000000-0008-0000-0200-000036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83" name="AutoShape 1" descr="image002">
          <a:extLst>
            <a:ext uri="{FF2B5EF4-FFF2-40B4-BE49-F238E27FC236}">
              <a16:creationId xmlns:a16="http://schemas.microsoft.com/office/drawing/2014/main" xmlns="" id="{00000000-0008-0000-0200-000037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84" name="AutoShape 2" descr="image002">
          <a:extLst>
            <a:ext uri="{FF2B5EF4-FFF2-40B4-BE49-F238E27FC236}">
              <a16:creationId xmlns:a16="http://schemas.microsoft.com/office/drawing/2014/main" xmlns="" id="{00000000-0008-0000-0200-000038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85" name="AutoShape 3" descr="image002">
          <a:extLst>
            <a:ext uri="{FF2B5EF4-FFF2-40B4-BE49-F238E27FC236}">
              <a16:creationId xmlns:a16="http://schemas.microsoft.com/office/drawing/2014/main" xmlns="" id="{00000000-0008-0000-0200-000039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86" name="AutoShape 4" descr="image002">
          <a:extLst>
            <a:ext uri="{FF2B5EF4-FFF2-40B4-BE49-F238E27FC236}">
              <a16:creationId xmlns:a16="http://schemas.microsoft.com/office/drawing/2014/main" xmlns="" id="{00000000-0008-0000-0200-00003A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87" name="AutoShape 10" descr="image002">
          <a:extLst>
            <a:ext uri="{FF2B5EF4-FFF2-40B4-BE49-F238E27FC236}">
              <a16:creationId xmlns:a16="http://schemas.microsoft.com/office/drawing/2014/main" xmlns="" id="{00000000-0008-0000-0200-00003B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88" name="AutoShape 1" descr="image002">
          <a:extLst>
            <a:ext uri="{FF2B5EF4-FFF2-40B4-BE49-F238E27FC236}">
              <a16:creationId xmlns:a16="http://schemas.microsoft.com/office/drawing/2014/main" xmlns="" id="{00000000-0008-0000-0200-00003C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89" name="AutoShape 2" descr="image002">
          <a:extLst>
            <a:ext uri="{FF2B5EF4-FFF2-40B4-BE49-F238E27FC236}">
              <a16:creationId xmlns:a16="http://schemas.microsoft.com/office/drawing/2014/main" xmlns="" id="{00000000-0008-0000-0200-00003D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90" name="AutoShape 3" descr="image002">
          <a:extLst>
            <a:ext uri="{FF2B5EF4-FFF2-40B4-BE49-F238E27FC236}">
              <a16:creationId xmlns:a16="http://schemas.microsoft.com/office/drawing/2014/main" xmlns="" id="{00000000-0008-0000-0200-00003E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91" name="AutoShape 4" descr="image002">
          <a:extLst>
            <a:ext uri="{FF2B5EF4-FFF2-40B4-BE49-F238E27FC236}">
              <a16:creationId xmlns:a16="http://schemas.microsoft.com/office/drawing/2014/main" xmlns="" id="{00000000-0008-0000-0200-00003F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92" name="AutoShape 10" descr="image002">
          <a:extLst>
            <a:ext uri="{FF2B5EF4-FFF2-40B4-BE49-F238E27FC236}">
              <a16:creationId xmlns:a16="http://schemas.microsoft.com/office/drawing/2014/main" xmlns="" id="{00000000-0008-0000-0200-000040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93" name="AutoShape 1" descr="image002">
          <a:extLst>
            <a:ext uri="{FF2B5EF4-FFF2-40B4-BE49-F238E27FC236}">
              <a16:creationId xmlns:a16="http://schemas.microsoft.com/office/drawing/2014/main" xmlns="" id="{00000000-0008-0000-0200-000041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94" name="AutoShape 2" descr="image002">
          <a:extLst>
            <a:ext uri="{FF2B5EF4-FFF2-40B4-BE49-F238E27FC236}">
              <a16:creationId xmlns:a16="http://schemas.microsoft.com/office/drawing/2014/main" xmlns="" id="{00000000-0008-0000-0200-000042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95" name="AutoShape 3" descr="image002">
          <a:extLst>
            <a:ext uri="{FF2B5EF4-FFF2-40B4-BE49-F238E27FC236}">
              <a16:creationId xmlns:a16="http://schemas.microsoft.com/office/drawing/2014/main" xmlns="" id="{00000000-0008-0000-0200-000043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96" name="AutoShape 4" descr="image002">
          <a:extLst>
            <a:ext uri="{FF2B5EF4-FFF2-40B4-BE49-F238E27FC236}">
              <a16:creationId xmlns:a16="http://schemas.microsoft.com/office/drawing/2014/main" xmlns="" id="{00000000-0008-0000-0200-000044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97" name="AutoShape 10" descr="image002">
          <a:extLst>
            <a:ext uri="{FF2B5EF4-FFF2-40B4-BE49-F238E27FC236}">
              <a16:creationId xmlns:a16="http://schemas.microsoft.com/office/drawing/2014/main" xmlns="" id="{00000000-0008-0000-0200-000045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98" name="AutoShape 1" descr="image002">
          <a:extLst>
            <a:ext uri="{FF2B5EF4-FFF2-40B4-BE49-F238E27FC236}">
              <a16:creationId xmlns:a16="http://schemas.microsoft.com/office/drawing/2014/main" xmlns="" id="{00000000-0008-0000-0200-000046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99" name="AutoShape 2" descr="image002">
          <a:extLst>
            <a:ext uri="{FF2B5EF4-FFF2-40B4-BE49-F238E27FC236}">
              <a16:creationId xmlns:a16="http://schemas.microsoft.com/office/drawing/2014/main" xmlns="" id="{00000000-0008-0000-0200-000047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9000" name="AutoShape 3" descr="image002">
          <a:extLst>
            <a:ext uri="{FF2B5EF4-FFF2-40B4-BE49-F238E27FC236}">
              <a16:creationId xmlns:a16="http://schemas.microsoft.com/office/drawing/2014/main" xmlns="" id="{00000000-0008-0000-0200-000048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9001" name="AutoShape 4" descr="image002">
          <a:extLst>
            <a:ext uri="{FF2B5EF4-FFF2-40B4-BE49-F238E27FC236}">
              <a16:creationId xmlns:a16="http://schemas.microsoft.com/office/drawing/2014/main" xmlns="" id="{00000000-0008-0000-0200-000049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9002" name="AutoShape 10" descr="image002">
          <a:extLst>
            <a:ext uri="{FF2B5EF4-FFF2-40B4-BE49-F238E27FC236}">
              <a16:creationId xmlns:a16="http://schemas.microsoft.com/office/drawing/2014/main" xmlns="" id="{00000000-0008-0000-0200-00004A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9003" name="AutoShape 1" descr="image002">
          <a:extLst>
            <a:ext uri="{FF2B5EF4-FFF2-40B4-BE49-F238E27FC236}">
              <a16:creationId xmlns:a16="http://schemas.microsoft.com/office/drawing/2014/main" xmlns="" id="{00000000-0008-0000-0200-00004B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9004" name="AutoShape 2" descr="image002">
          <a:extLst>
            <a:ext uri="{FF2B5EF4-FFF2-40B4-BE49-F238E27FC236}">
              <a16:creationId xmlns:a16="http://schemas.microsoft.com/office/drawing/2014/main" xmlns="" id="{00000000-0008-0000-0200-00004C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9005" name="AutoShape 3" descr="image002">
          <a:extLst>
            <a:ext uri="{FF2B5EF4-FFF2-40B4-BE49-F238E27FC236}">
              <a16:creationId xmlns:a16="http://schemas.microsoft.com/office/drawing/2014/main" xmlns="" id="{00000000-0008-0000-0200-00004D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9006" name="AutoShape 4" descr="image002">
          <a:extLst>
            <a:ext uri="{FF2B5EF4-FFF2-40B4-BE49-F238E27FC236}">
              <a16:creationId xmlns:a16="http://schemas.microsoft.com/office/drawing/2014/main" xmlns="" id="{00000000-0008-0000-0200-00004E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9007" name="AutoShape 10" descr="image002">
          <a:extLst>
            <a:ext uri="{FF2B5EF4-FFF2-40B4-BE49-F238E27FC236}">
              <a16:creationId xmlns:a16="http://schemas.microsoft.com/office/drawing/2014/main" xmlns="" id="{00000000-0008-0000-0200-00004F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9008" name="AutoShape 1" descr="image002">
          <a:extLst>
            <a:ext uri="{FF2B5EF4-FFF2-40B4-BE49-F238E27FC236}">
              <a16:creationId xmlns:a16="http://schemas.microsoft.com/office/drawing/2014/main" xmlns="" id="{00000000-0008-0000-0200-000050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9009" name="AutoShape 2" descr="image002">
          <a:extLst>
            <a:ext uri="{FF2B5EF4-FFF2-40B4-BE49-F238E27FC236}">
              <a16:creationId xmlns:a16="http://schemas.microsoft.com/office/drawing/2014/main" xmlns="" id="{00000000-0008-0000-0200-000051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9010" name="AutoShape 3" descr="image002">
          <a:extLst>
            <a:ext uri="{FF2B5EF4-FFF2-40B4-BE49-F238E27FC236}">
              <a16:creationId xmlns:a16="http://schemas.microsoft.com/office/drawing/2014/main" xmlns="" id="{00000000-0008-0000-0200-000052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9011" name="AutoShape 4" descr="image002">
          <a:extLst>
            <a:ext uri="{FF2B5EF4-FFF2-40B4-BE49-F238E27FC236}">
              <a16:creationId xmlns:a16="http://schemas.microsoft.com/office/drawing/2014/main" xmlns="" id="{00000000-0008-0000-0200-000053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9012" name="AutoShape 10" descr="image002">
          <a:extLst>
            <a:ext uri="{FF2B5EF4-FFF2-40B4-BE49-F238E27FC236}">
              <a16:creationId xmlns:a16="http://schemas.microsoft.com/office/drawing/2014/main" xmlns="" id="{00000000-0008-0000-0200-000054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9013" name="AutoShape 1" descr="image002">
          <a:extLst>
            <a:ext uri="{FF2B5EF4-FFF2-40B4-BE49-F238E27FC236}">
              <a16:creationId xmlns:a16="http://schemas.microsoft.com/office/drawing/2014/main" xmlns="" id="{00000000-0008-0000-0200-000055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9014" name="AutoShape 2" descr="image002">
          <a:extLst>
            <a:ext uri="{FF2B5EF4-FFF2-40B4-BE49-F238E27FC236}">
              <a16:creationId xmlns:a16="http://schemas.microsoft.com/office/drawing/2014/main" xmlns="" id="{00000000-0008-0000-0200-000056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9015" name="AutoShape 3" descr="image002">
          <a:extLst>
            <a:ext uri="{FF2B5EF4-FFF2-40B4-BE49-F238E27FC236}">
              <a16:creationId xmlns:a16="http://schemas.microsoft.com/office/drawing/2014/main" xmlns="" id="{00000000-0008-0000-0200-000057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9016" name="AutoShape 4" descr="image002">
          <a:extLst>
            <a:ext uri="{FF2B5EF4-FFF2-40B4-BE49-F238E27FC236}">
              <a16:creationId xmlns:a16="http://schemas.microsoft.com/office/drawing/2014/main" xmlns="" id="{00000000-0008-0000-0200-000058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9017" name="AutoShape 10" descr="image002">
          <a:extLst>
            <a:ext uri="{FF2B5EF4-FFF2-40B4-BE49-F238E27FC236}">
              <a16:creationId xmlns:a16="http://schemas.microsoft.com/office/drawing/2014/main" xmlns="" id="{00000000-0008-0000-0200-000059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18" name="AutoShape 1" descr="image002">
          <a:extLst>
            <a:ext uri="{FF2B5EF4-FFF2-40B4-BE49-F238E27FC236}">
              <a16:creationId xmlns:a16="http://schemas.microsoft.com/office/drawing/2014/main" xmlns="" id="{00000000-0008-0000-0200-00005A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19" name="AutoShape 2" descr="image002">
          <a:extLst>
            <a:ext uri="{FF2B5EF4-FFF2-40B4-BE49-F238E27FC236}">
              <a16:creationId xmlns:a16="http://schemas.microsoft.com/office/drawing/2014/main" xmlns="" id="{00000000-0008-0000-0200-00005B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20" name="AutoShape 3" descr="image002">
          <a:extLst>
            <a:ext uri="{FF2B5EF4-FFF2-40B4-BE49-F238E27FC236}">
              <a16:creationId xmlns:a16="http://schemas.microsoft.com/office/drawing/2014/main" xmlns="" id="{00000000-0008-0000-0200-00005C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21" name="AutoShape 4" descr="image002">
          <a:extLst>
            <a:ext uri="{FF2B5EF4-FFF2-40B4-BE49-F238E27FC236}">
              <a16:creationId xmlns:a16="http://schemas.microsoft.com/office/drawing/2014/main" xmlns="" id="{00000000-0008-0000-0200-00005D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22" name="AutoShape 10" descr="image002">
          <a:extLst>
            <a:ext uri="{FF2B5EF4-FFF2-40B4-BE49-F238E27FC236}">
              <a16:creationId xmlns:a16="http://schemas.microsoft.com/office/drawing/2014/main" xmlns="" id="{00000000-0008-0000-0200-00005E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23" name="AutoShape 1" descr="image002">
          <a:extLst>
            <a:ext uri="{FF2B5EF4-FFF2-40B4-BE49-F238E27FC236}">
              <a16:creationId xmlns:a16="http://schemas.microsoft.com/office/drawing/2014/main" xmlns="" id="{00000000-0008-0000-0200-00005F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24" name="AutoShape 2" descr="image002">
          <a:extLst>
            <a:ext uri="{FF2B5EF4-FFF2-40B4-BE49-F238E27FC236}">
              <a16:creationId xmlns:a16="http://schemas.microsoft.com/office/drawing/2014/main" xmlns="" id="{00000000-0008-0000-0200-000060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25" name="AutoShape 3" descr="image002">
          <a:extLst>
            <a:ext uri="{FF2B5EF4-FFF2-40B4-BE49-F238E27FC236}">
              <a16:creationId xmlns:a16="http://schemas.microsoft.com/office/drawing/2014/main" xmlns="" id="{00000000-0008-0000-0200-000061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26" name="AutoShape 4" descr="image002">
          <a:extLst>
            <a:ext uri="{FF2B5EF4-FFF2-40B4-BE49-F238E27FC236}">
              <a16:creationId xmlns:a16="http://schemas.microsoft.com/office/drawing/2014/main" xmlns="" id="{00000000-0008-0000-0200-000062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27" name="AutoShape 10" descr="image002">
          <a:extLst>
            <a:ext uri="{FF2B5EF4-FFF2-40B4-BE49-F238E27FC236}">
              <a16:creationId xmlns:a16="http://schemas.microsoft.com/office/drawing/2014/main" xmlns="" id="{00000000-0008-0000-0200-000063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28" name="AutoShape 1" descr="image002">
          <a:extLst>
            <a:ext uri="{FF2B5EF4-FFF2-40B4-BE49-F238E27FC236}">
              <a16:creationId xmlns:a16="http://schemas.microsoft.com/office/drawing/2014/main" xmlns="" id="{00000000-0008-0000-0200-000064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29" name="AutoShape 2" descr="image002">
          <a:extLst>
            <a:ext uri="{FF2B5EF4-FFF2-40B4-BE49-F238E27FC236}">
              <a16:creationId xmlns:a16="http://schemas.microsoft.com/office/drawing/2014/main" xmlns="" id="{00000000-0008-0000-0200-000065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30" name="AutoShape 3" descr="image002">
          <a:extLst>
            <a:ext uri="{FF2B5EF4-FFF2-40B4-BE49-F238E27FC236}">
              <a16:creationId xmlns:a16="http://schemas.microsoft.com/office/drawing/2014/main" xmlns="" id="{00000000-0008-0000-0200-000066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31" name="AutoShape 4" descr="image002">
          <a:extLst>
            <a:ext uri="{FF2B5EF4-FFF2-40B4-BE49-F238E27FC236}">
              <a16:creationId xmlns:a16="http://schemas.microsoft.com/office/drawing/2014/main" xmlns="" id="{00000000-0008-0000-0200-000067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32" name="AutoShape 10" descr="image002">
          <a:extLst>
            <a:ext uri="{FF2B5EF4-FFF2-40B4-BE49-F238E27FC236}">
              <a16:creationId xmlns:a16="http://schemas.microsoft.com/office/drawing/2014/main" xmlns="" id="{00000000-0008-0000-0200-000068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33" name="AutoShape 1" descr="image002">
          <a:extLst>
            <a:ext uri="{FF2B5EF4-FFF2-40B4-BE49-F238E27FC236}">
              <a16:creationId xmlns:a16="http://schemas.microsoft.com/office/drawing/2014/main" xmlns="" id="{00000000-0008-0000-0200-000069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34" name="AutoShape 2" descr="image002">
          <a:extLst>
            <a:ext uri="{FF2B5EF4-FFF2-40B4-BE49-F238E27FC236}">
              <a16:creationId xmlns:a16="http://schemas.microsoft.com/office/drawing/2014/main" xmlns="" id="{00000000-0008-0000-0200-00006A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35" name="AutoShape 3" descr="image002">
          <a:extLst>
            <a:ext uri="{FF2B5EF4-FFF2-40B4-BE49-F238E27FC236}">
              <a16:creationId xmlns:a16="http://schemas.microsoft.com/office/drawing/2014/main" xmlns="" id="{00000000-0008-0000-0200-00006B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36" name="AutoShape 4" descr="image002">
          <a:extLst>
            <a:ext uri="{FF2B5EF4-FFF2-40B4-BE49-F238E27FC236}">
              <a16:creationId xmlns:a16="http://schemas.microsoft.com/office/drawing/2014/main" xmlns="" id="{00000000-0008-0000-0200-00006C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37" name="AutoShape 10" descr="image002">
          <a:extLst>
            <a:ext uri="{FF2B5EF4-FFF2-40B4-BE49-F238E27FC236}">
              <a16:creationId xmlns:a16="http://schemas.microsoft.com/office/drawing/2014/main" xmlns="" id="{00000000-0008-0000-0200-00006D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38" name="AutoShape 1" descr="image002">
          <a:extLst>
            <a:ext uri="{FF2B5EF4-FFF2-40B4-BE49-F238E27FC236}">
              <a16:creationId xmlns:a16="http://schemas.microsoft.com/office/drawing/2014/main" xmlns="" id="{00000000-0008-0000-0200-00006E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39" name="AutoShape 2" descr="image002">
          <a:extLst>
            <a:ext uri="{FF2B5EF4-FFF2-40B4-BE49-F238E27FC236}">
              <a16:creationId xmlns:a16="http://schemas.microsoft.com/office/drawing/2014/main" xmlns="" id="{00000000-0008-0000-0200-00006F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40" name="AutoShape 3" descr="image002">
          <a:extLst>
            <a:ext uri="{FF2B5EF4-FFF2-40B4-BE49-F238E27FC236}">
              <a16:creationId xmlns:a16="http://schemas.microsoft.com/office/drawing/2014/main" xmlns="" id="{00000000-0008-0000-0200-000070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41" name="AutoShape 4" descr="image002">
          <a:extLst>
            <a:ext uri="{FF2B5EF4-FFF2-40B4-BE49-F238E27FC236}">
              <a16:creationId xmlns:a16="http://schemas.microsoft.com/office/drawing/2014/main" xmlns="" id="{00000000-0008-0000-0200-000071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42" name="AutoShape 10" descr="image002">
          <a:extLst>
            <a:ext uri="{FF2B5EF4-FFF2-40B4-BE49-F238E27FC236}">
              <a16:creationId xmlns:a16="http://schemas.microsoft.com/office/drawing/2014/main" xmlns="" id="{00000000-0008-0000-0200-000072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43" name="AutoShape 1" descr="image002">
          <a:extLst>
            <a:ext uri="{FF2B5EF4-FFF2-40B4-BE49-F238E27FC236}">
              <a16:creationId xmlns:a16="http://schemas.microsoft.com/office/drawing/2014/main" xmlns="" id="{00000000-0008-0000-0200-000073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44" name="AutoShape 2" descr="image002">
          <a:extLst>
            <a:ext uri="{FF2B5EF4-FFF2-40B4-BE49-F238E27FC236}">
              <a16:creationId xmlns:a16="http://schemas.microsoft.com/office/drawing/2014/main" xmlns="" id="{00000000-0008-0000-0200-000074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45" name="AutoShape 3" descr="image002">
          <a:extLst>
            <a:ext uri="{FF2B5EF4-FFF2-40B4-BE49-F238E27FC236}">
              <a16:creationId xmlns:a16="http://schemas.microsoft.com/office/drawing/2014/main" xmlns="" id="{00000000-0008-0000-0200-000075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46" name="AutoShape 4" descr="image002">
          <a:extLst>
            <a:ext uri="{FF2B5EF4-FFF2-40B4-BE49-F238E27FC236}">
              <a16:creationId xmlns:a16="http://schemas.microsoft.com/office/drawing/2014/main" xmlns="" id="{00000000-0008-0000-0200-000076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47" name="AutoShape 10" descr="image002">
          <a:extLst>
            <a:ext uri="{FF2B5EF4-FFF2-40B4-BE49-F238E27FC236}">
              <a16:creationId xmlns:a16="http://schemas.microsoft.com/office/drawing/2014/main" xmlns="" id="{00000000-0008-0000-0200-000077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48" name="AutoShape 1" descr="image002">
          <a:extLst>
            <a:ext uri="{FF2B5EF4-FFF2-40B4-BE49-F238E27FC236}">
              <a16:creationId xmlns:a16="http://schemas.microsoft.com/office/drawing/2014/main" xmlns="" id="{00000000-0008-0000-0200-000078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49" name="AutoShape 2" descr="image002">
          <a:extLst>
            <a:ext uri="{FF2B5EF4-FFF2-40B4-BE49-F238E27FC236}">
              <a16:creationId xmlns:a16="http://schemas.microsoft.com/office/drawing/2014/main" xmlns="" id="{00000000-0008-0000-0200-000079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50" name="AutoShape 3" descr="image002">
          <a:extLst>
            <a:ext uri="{FF2B5EF4-FFF2-40B4-BE49-F238E27FC236}">
              <a16:creationId xmlns:a16="http://schemas.microsoft.com/office/drawing/2014/main" xmlns="" id="{00000000-0008-0000-0200-00007A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51" name="AutoShape 4" descr="image002">
          <a:extLst>
            <a:ext uri="{FF2B5EF4-FFF2-40B4-BE49-F238E27FC236}">
              <a16:creationId xmlns:a16="http://schemas.microsoft.com/office/drawing/2014/main" xmlns="" id="{00000000-0008-0000-0200-00007B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52" name="AutoShape 10" descr="image002">
          <a:extLst>
            <a:ext uri="{FF2B5EF4-FFF2-40B4-BE49-F238E27FC236}">
              <a16:creationId xmlns:a16="http://schemas.microsoft.com/office/drawing/2014/main" xmlns="" id="{00000000-0008-0000-0200-00007C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53" name="AutoShape 1" descr="image002">
          <a:extLst>
            <a:ext uri="{FF2B5EF4-FFF2-40B4-BE49-F238E27FC236}">
              <a16:creationId xmlns:a16="http://schemas.microsoft.com/office/drawing/2014/main" xmlns="" id="{00000000-0008-0000-0200-00007D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54" name="AutoShape 2" descr="image002">
          <a:extLst>
            <a:ext uri="{FF2B5EF4-FFF2-40B4-BE49-F238E27FC236}">
              <a16:creationId xmlns:a16="http://schemas.microsoft.com/office/drawing/2014/main" xmlns="" id="{00000000-0008-0000-0200-00007E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55" name="AutoShape 3" descr="image002">
          <a:extLst>
            <a:ext uri="{FF2B5EF4-FFF2-40B4-BE49-F238E27FC236}">
              <a16:creationId xmlns:a16="http://schemas.microsoft.com/office/drawing/2014/main" xmlns="" id="{00000000-0008-0000-0200-00007F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56" name="AutoShape 4" descr="image002">
          <a:extLst>
            <a:ext uri="{FF2B5EF4-FFF2-40B4-BE49-F238E27FC236}">
              <a16:creationId xmlns:a16="http://schemas.microsoft.com/office/drawing/2014/main" xmlns="" id="{00000000-0008-0000-0200-000080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57" name="AutoShape 10" descr="image002">
          <a:extLst>
            <a:ext uri="{FF2B5EF4-FFF2-40B4-BE49-F238E27FC236}">
              <a16:creationId xmlns:a16="http://schemas.microsoft.com/office/drawing/2014/main" xmlns="" id="{00000000-0008-0000-0200-000081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58" name="AutoShape 1" descr="image002">
          <a:extLst>
            <a:ext uri="{FF2B5EF4-FFF2-40B4-BE49-F238E27FC236}">
              <a16:creationId xmlns:a16="http://schemas.microsoft.com/office/drawing/2014/main" xmlns="" id="{00000000-0008-0000-0200-000082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59" name="AutoShape 2" descr="image002">
          <a:extLst>
            <a:ext uri="{FF2B5EF4-FFF2-40B4-BE49-F238E27FC236}">
              <a16:creationId xmlns:a16="http://schemas.microsoft.com/office/drawing/2014/main" xmlns="" id="{00000000-0008-0000-0200-000083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60" name="AutoShape 3" descr="image002">
          <a:extLst>
            <a:ext uri="{FF2B5EF4-FFF2-40B4-BE49-F238E27FC236}">
              <a16:creationId xmlns:a16="http://schemas.microsoft.com/office/drawing/2014/main" xmlns="" id="{00000000-0008-0000-0200-000084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61" name="AutoShape 4" descr="image002">
          <a:extLst>
            <a:ext uri="{FF2B5EF4-FFF2-40B4-BE49-F238E27FC236}">
              <a16:creationId xmlns:a16="http://schemas.microsoft.com/office/drawing/2014/main" xmlns="" id="{00000000-0008-0000-0200-000085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62" name="AutoShape 10" descr="image002">
          <a:extLst>
            <a:ext uri="{FF2B5EF4-FFF2-40B4-BE49-F238E27FC236}">
              <a16:creationId xmlns:a16="http://schemas.microsoft.com/office/drawing/2014/main" xmlns="" id="{00000000-0008-0000-0200-000086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63" name="AutoShape 1" descr="image002">
          <a:extLst>
            <a:ext uri="{FF2B5EF4-FFF2-40B4-BE49-F238E27FC236}">
              <a16:creationId xmlns:a16="http://schemas.microsoft.com/office/drawing/2014/main" xmlns="" id="{00000000-0008-0000-0200-000087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64" name="AutoShape 2" descr="image002">
          <a:extLst>
            <a:ext uri="{FF2B5EF4-FFF2-40B4-BE49-F238E27FC236}">
              <a16:creationId xmlns:a16="http://schemas.microsoft.com/office/drawing/2014/main" xmlns="" id="{00000000-0008-0000-0200-000088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65" name="AutoShape 3" descr="image002">
          <a:extLst>
            <a:ext uri="{FF2B5EF4-FFF2-40B4-BE49-F238E27FC236}">
              <a16:creationId xmlns:a16="http://schemas.microsoft.com/office/drawing/2014/main" xmlns="" id="{00000000-0008-0000-0200-000089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66" name="AutoShape 4" descr="image002">
          <a:extLst>
            <a:ext uri="{FF2B5EF4-FFF2-40B4-BE49-F238E27FC236}">
              <a16:creationId xmlns:a16="http://schemas.microsoft.com/office/drawing/2014/main" xmlns="" id="{00000000-0008-0000-0200-00008A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67" name="AutoShape 10" descr="image002">
          <a:extLst>
            <a:ext uri="{FF2B5EF4-FFF2-40B4-BE49-F238E27FC236}">
              <a16:creationId xmlns:a16="http://schemas.microsoft.com/office/drawing/2014/main" xmlns="" id="{00000000-0008-0000-0200-00008B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68" name="AutoShape 1" descr="image002">
          <a:extLst>
            <a:ext uri="{FF2B5EF4-FFF2-40B4-BE49-F238E27FC236}">
              <a16:creationId xmlns:a16="http://schemas.microsoft.com/office/drawing/2014/main" xmlns="" id="{00000000-0008-0000-0200-00008C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69" name="AutoShape 2" descr="image002">
          <a:extLst>
            <a:ext uri="{FF2B5EF4-FFF2-40B4-BE49-F238E27FC236}">
              <a16:creationId xmlns:a16="http://schemas.microsoft.com/office/drawing/2014/main" xmlns="" id="{00000000-0008-0000-0200-00008D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70" name="AutoShape 3" descr="image002">
          <a:extLst>
            <a:ext uri="{FF2B5EF4-FFF2-40B4-BE49-F238E27FC236}">
              <a16:creationId xmlns:a16="http://schemas.microsoft.com/office/drawing/2014/main" xmlns="" id="{00000000-0008-0000-0200-00008E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71" name="AutoShape 4" descr="image002">
          <a:extLst>
            <a:ext uri="{FF2B5EF4-FFF2-40B4-BE49-F238E27FC236}">
              <a16:creationId xmlns:a16="http://schemas.microsoft.com/office/drawing/2014/main" xmlns="" id="{00000000-0008-0000-0200-00008F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72" name="AutoShape 10" descr="image002">
          <a:extLst>
            <a:ext uri="{FF2B5EF4-FFF2-40B4-BE49-F238E27FC236}">
              <a16:creationId xmlns:a16="http://schemas.microsoft.com/office/drawing/2014/main" xmlns="" id="{00000000-0008-0000-0200-000090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73" name="AutoShape 1" descr="image002">
          <a:extLst>
            <a:ext uri="{FF2B5EF4-FFF2-40B4-BE49-F238E27FC236}">
              <a16:creationId xmlns:a16="http://schemas.microsoft.com/office/drawing/2014/main" xmlns="" id="{00000000-0008-0000-0200-000091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74" name="AutoShape 2" descr="image002">
          <a:extLst>
            <a:ext uri="{FF2B5EF4-FFF2-40B4-BE49-F238E27FC236}">
              <a16:creationId xmlns:a16="http://schemas.microsoft.com/office/drawing/2014/main" xmlns="" id="{00000000-0008-0000-0200-000092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75" name="AutoShape 3" descr="image002">
          <a:extLst>
            <a:ext uri="{FF2B5EF4-FFF2-40B4-BE49-F238E27FC236}">
              <a16:creationId xmlns:a16="http://schemas.microsoft.com/office/drawing/2014/main" xmlns="" id="{00000000-0008-0000-0200-000093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76" name="AutoShape 4" descr="image002">
          <a:extLst>
            <a:ext uri="{FF2B5EF4-FFF2-40B4-BE49-F238E27FC236}">
              <a16:creationId xmlns:a16="http://schemas.microsoft.com/office/drawing/2014/main" xmlns="" id="{00000000-0008-0000-0200-000094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77" name="AutoShape 10" descr="image002">
          <a:extLst>
            <a:ext uri="{FF2B5EF4-FFF2-40B4-BE49-F238E27FC236}">
              <a16:creationId xmlns:a16="http://schemas.microsoft.com/office/drawing/2014/main" xmlns="" id="{00000000-0008-0000-0200-000095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78" name="AutoShape 1" descr="image002">
          <a:extLst>
            <a:ext uri="{FF2B5EF4-FFF2-40B4-BE49-F238E27FC236}">
              <a16:creationId xmlns:a16="http://schemas.microsoft.com/office/drawing/2014/main" xmlns="" id="{00000000-0008-0000-0200-000096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79" name="AutoShape 2" descr="image002">
          <a:extLst>
            <a:ext uri="{FF2B5EF4-FFF2-40B4-BE49-F238E27FC236}">
              <a16:creationId xmlns:a16="http://schemas.microsoft.com/office/drawing/2014/main" xmlns="" id="{00000000-0008-0000-0200-000097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80" name="AutoShape 3" descr="image002">
          <a:extLst>
            <a:ext uri="{FF2B5EF4-FFF2-40B4-BE49-F238E27FC236}">
              <a16:creationId xmlns:a16="http://schemas.microsoft.com/office/drawing/2014/main" xmlns="" id="{00000000-0008-0000-0200-000098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81" name="AutoShape 4" descr="image002">
          <a:extLst>
            <a:ext uri="{FF2B5EF4-FFF2-40B4-BE49-F238E27FC236}">
              <a16:creationId xmlns:a16="http://schemas.microsoft.com/office/drawing/2014/main" xmlns="" id="{00000000-0008-0000-0200-000099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82" name="AutoShape 10" descr="image002">
          <a:extLst>
            <a:ext uri="{FF2B5EF4-FFF2-40B4-BE49-F238E27FC236}">
              <a16:creationId xmlns:a16="http://schemas.microsoft.com/office/drawing/2014/main" xmlns="" id="{00000000-0008-0000-0200-00009A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83" name="AutoShape 1" descr="image002">
          <a:extLst>
            <a:ext uri="{FF2B5EF4-FFF2-40B4-BE49-F238E27FC236}">
              <a16:creationId xmlns:a16="http://schemas.microsoft.com/office/drawing/2014/main" xmlns="" id="{00000000-0008-0000-0200-00009B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84" name="AutoShape 2" descr="image002">
          <a:extLst>
            <a:ext uri="{FF2B5EF4-FFF2-40B4-BE49-F238E27FC236}">
              <a16:creationId xmlns:a16="http://schemas.microsoft.com/office/drawing/2014/main" xmlns="" id="{00000000-0008-0000-0200-00009C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85" name="AutoShape 3" descr="image002">
          <a:extLst>
            <a:ext uri="{FF2B5EF4-FFF2-40B4-BE49-F238E27FC236}">
              <a16:creationId xmlns:a16="http://schemas.microsoft.com/office/drawing/2014/main" xmlns="" id="{00000000-0008-0000-0200-00009D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86" name="AutoShape 4" descr="image002">
          <a:extLst>
            <a:ext uri="{FF2B5EF4-FFF2-40B4-BE49-F238E27FC236}">
              <a16:creationId xmlns:a16="http://schemas.microsoft.com/office/drawing/2014/main" xmlns="" id="{00000000-0008-0000-0200-00009E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87" name="AutoShape 10" descr="image002">
          <a:extLst>
            <a:ext uri="{FF2B5EF4-FFF2-40B4-BE49-F238E27FC236}">
              <a16:creationId xmlns:a16="http://schemas.microsoft.com/office/drawing/2014/main" xmlns="" id="{00000000-0008-0000-0200-00009F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88" name="AutoShape 1" descr="image002">
          <a:extLst>
            <a:ext uri="{FF2B5EF4-FFF2-40B4-BE49-F238E27FC236}">
              <a16:creationId xmlns:a16="http://schemas.microsoft.com/office/drawing/2014/main" xmlns="" id="{00000000-0008-0000-0200-0000A0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89" name="AutoShape 2" descr="image002">
          <a:extLst>
            <a:ext uri="{FF2B5EF4-FFF2-40B4-BE49-F238E27FC236}">
              <a16:creationId xmlns:a16="http://schemas.microsoft.com/office/drawing/2014/main" xmlns="" id="{00000000-0008-0000-0200-0000A1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90" name="AutoShape 3" descr="image002">
          <a:extLst>
            <a:ext uri="{FF2B5EF4-FFF2-40B4-BE49-F238E27FC236}">
              <a16:creationId xmlns:a16="http://schemas.microsoft.com/office/drawing/2014/main" xmlns="" id="{00000000-0008-0000-0200-0000A2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91" name="AutoShape 4" descr="image002">
          <a:extLst>
            <a:ext uri="{FF2B5EF4-FFF2-40B4-BE49-F238E27FC236}">
              <a16:creationId xmlns:a16="http://schemas.microsoft.com/office/drawing/2014/main" xmlns="" id="{00000000-0008-0000-0200-0000A3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92" name="AutoShape 10" descr="image002">
          <a:extLst>
            <a:ext uri="{FF2B5EF4-FFF2-40B4-BE49-F238E27FC236}">
              <a16:creationId xmlns:a16="http://schemas.microsoft.com/office/drawing/2014/main" xmlns="" id="{00000000-0008-0000-0200-0000A4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93" name="AutoShape 1" descr="image002">
          <a:extLst>
            <a:ext uri="{FF2B5EF4-FFF2-40B4-BE49-F238E27FC236}">
              <a16:creationId xmlns:a16="http://schemas.microsoft.com/office/drawing/2014/main" xmlns="" id="{00000000-0008-0000-0200-0000A5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94" name="AutoShape 2" descr="image002">
          <a:extLst>
            <a:ext uri="{FF2B5EF4-FFF2-40B4-BE49-F238E27FC236}">
              <a16:creationId xmlns:a16="http://schemas.microsoft.com/office/drawing/2014/main" xmlns="" id="{00000000-0008-0000-0200-0000A6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95" name="AutoShape 3" descr="image002">
          <a:extLst>
            <a:ext uri="{FF2B5EF4-FFF2-40B4-BE49-F238E27FC236}">
              <a16:creationId xmlns:a16="http://schemas.microsoft.com/office/drawing/2014/main" xmlns="" id="{00000000-0008-0000-0200-0000A7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96" name="AutoShape 4" descr="image002">
          <a:extLst>
            <a:ext uri="{FF2B5EF4-FFF2-40B4-BE49-F238E27FC236}">
              <a16:creationId xmlns:a16="http://schemas.microsoft.com/office/drawing/2014/main" xmlns="" id="{00000000-0008-0000-0200-0000A8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97" name="AutoShape 10" descr="image002">
          <a:extLst>
            <a:ext uri="{FF2B5EF4-FFF2-40B4-BE49-F238E27FC236}">
              <a16:creationId xmlns:a16="http://schemas.microsoft.com/office/drawing/2014/main" xmlns="" id="{00000000-0008-0000-0200-0000A9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98" name="AutoShape 1" descr="image002">
          <a:extLst>
            <a:ext uri="{FF2B5EF4-FFF2-40B4-BE49-F238E27FC236}">
              <a16:creationId xmlns:a16="http://schemas.microsoft.com/office/drawing/2014/main" xmlns="" id="{00000000-0008-0000-0200-0000AA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99" name="AutoShape 2" descr="image002">
          <a:extLst>
            <a:ext uri="{FF2B5EF4-FFF2-40B4-BE49-F238E27FC236}">
              <a16:creationId xmlns:a16="http://schemas.microsoft.com/office/drawing/2014/main" xmlns="" id="{00000000-0008-0000-0200-0000AB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00" name="AutoShape 3" descr="image002">
          <a:extLst>
            <a:ext uri="{FF2B5EF4-FFF2-40B4-BE49-F238E27FC236}">
              <a16:creationId xmlns:a16="http://schemas.microsoft.com/office/drawing/2014/main" xmlns="" id="{00000000-0008-0000-0200-0000AC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01" name="AutoShape 4" descr="image002">
          <a:extLst>
            <a:ext uri="{FF2B5EF4-FFF2-40B4-BE49-F238E27FC236}">
              <a16:creationId xmlns:a16="http://schemas.microsoft.com/office/drawing/2014/main" xmlns="" id="{00000000-0008-0000-0200-0000AD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02" name="AutoShape 10" descr="image002">
          <a:extLst>
            <a:ext uri="{FF2B5EF4-FFF2-40B4-BE49-F238E27FC236}">
              <a16:creationId xmlns:a16="http://schemas.microsoft.com/office/drawing/2014/main" xmlns="" id="{00000000-0008-0000-0200-0000AE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03" name="AutoShape 1" descr="image002">
          <a:extLst>
            <a:ext uri="{FF2B5EF4-FFF2-40B4-BE49-F238E27FC236}">
              <a16:creationId xmlns:a16="http://schemas.microsoft.com/office/drawing/2014/main" xmlns="" id="{00000000-0008-0000-0200-0000AF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04" name="AutoShape 2" descr="image002">
          <a:extLst>
            <a:ext uri="{FF2B5EF4-FFF2-40B4-BE49-F238E27FC236}">
              <a16:creationId xmlns:a16="http://schemas.microsoft.com/office/drawing/2014/main" xmlns="" id="{00000000-0008-0000-0200-0000B0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05" name="AutoShape 3" descr="image002">
          <a:extLst>
            <a:ext uri="{FF2B5EF4-FFF2-40B4-BE49-F238E27FC236}">
              <a16:creationId xmlns:a16="http://schemas.microsoft.com/office/drawing/2014/main" xmlns="" id="{00000000-0008-0000-0200-0000B1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06" name="AutoShape 4" descr="image002">
          <a:extLst>
            <a:ext uri="{FF2B5EF4-FFF2-40B4-BE49-F238E27FC236}">
              <a16:creationId xmlns:a16="http://schemas.microsoft.com/office/drawing/2014/main" xmlns="" id="{00000000-0008-0000-0200-0000B2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07" name="AutoShape 10" descr="image002">
          <a:extLst>
            <a:ext uri="{FF2B5EF4-FFF2-40B4-BE49-F238E27FC236}">
              <a16:creationId xmlns:a16="http://schemas.microsoft.com/office/drawing/2014/main" xmlns="" id="{00000000-0008-0000-0200-0000B3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08" name="AutoShape 1" descr="image002">
          <a:extLst>
            <a:ext uri="{FF2B5EF4-FFF2-40B4-BE49-F238E27FC236}">
              <a16:creationId xmlns:a16="http://schemas.microsoft.com/office/drawing/2014/main" xmlns="" id="{00000000-0008-0000-0200-0000B4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09" name="AutoShape 2" descr="image002">
          <a:extLst>
            <a:ext uri="{FF2B5EF4-FFF2-40B4-BE49-F238E27FC236}">
              <a16:creationId xmlns:a16="http://schemas.microsoft.com/office/drawing/2014/main" xmlns="" id="{00000000-0008-0000-0200-0000B5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10" name="AutoShape 3" descr="image002">
          <a:extLst>
            <a:ext uri="{FF2B5EF4-FFF2-40B4-BE49-F238E27FC236}">
              <a16:creationId xmlns:a16="http://schemas.microsoft.com/office/drawing/2014/main" xmlns="" id="{00000000-0008-0000-0200-0000B6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11" name="AutoShape 4" descr="image002">
          <a:extLst>
            <a:ext uri="{FF2B5EF4-FFF2-40B4-BE49-F238E27FC236}">
              <a16:creationId xmlns:a16="http://schemas.microsoft.com/office/drawing/2014/main" xmlns="" id="{00000000-0008-0000-0200-0000B7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12" name="AutoShape 10" descr="image002">
          <a:extLst>
            <a:ext uri="{FF2B5EF4-FFF2-40B4-BE49-F238E27FC236}">
              <a16:creationId xmlns:a16="http://schemas.microsoft.com/office/drawing/2014/main" xmlns="" id="{00000000-0008-0000-0200-0000B8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13" name="AutoShape 1" descr="image002">
          <a:extLst>
            <a:ext uri="{FF2B5EF4-FFF2-40B4-BE49-F238E27FC236}">
              <a16:creationId xmlns:a16="http://schemas.microsoft.com/office/drawing/2014/main" xmlns="" id="{00000000-0008-0000-0200-0000B9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14" name="AutoShape 2" descr="image002">
          <a:extLst>
            <a:ext uri="{FF2B5EF4-FFF2-40B4-BE49-F238E27FC236}">
              <a16:creationId xmlns:a16="http://schemas.microsoft.com/office/drawing/2014/main" xmlns="" id="{00000000-0008-0000-0200-0000BA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15" name="AutoShape 3" descr="image002">
          <a:extLst>
            <a:ext uri="{FF2B5EF4-FFF2-40B4-BE49-F238E27FC236}">
              <a16:creationId xmlns:a16="http://schemas.microsoft.com/office/drawing/2014/main" xmlns="" id="{00000000-0008-0000-0200-0000BB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16" name="AutoShape 4" descr="image002">
          <a:extLst>
            <a:ext uri="{FF2B5EF4-FFF2-40B4-BE49-F238E27FC236}">
              <a16:creationId xmlns:a16="http://schemas.microsoft.com/office/drawing/2014/main" xmlns="" id="{00000000-0008-0000-0200-0000BC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17" name="AutoShape 10" descr="image002">
          <a:extLst>
            <a:ext uri="{FF2B5EF4-FFF2-40B4-BE49-F238E27FC236}">
              <a16:creationId xmlns:a16="http://schemas.microsoft.com/office/drawing/2014/main" xmlns="" id="{00000000-0008-0000-0200-0000BD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18" name="AutoShape 1" descr="image002">
          <a:extLst>
            <a:ext uri="{FF2B5EF4-FFF2-40B4-BE49-F238E27FC236}">
              <a16:creationId xmlns:a16="http://schemas.microsoft.com/office/drawing/2014/main" xmlns="" id="{00000000-0008-0000-0200-0000BE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19" name="AutoShape 2" descr="image002">
          <a:extLst>
            <a:ext uri="{FF2B5EF4-FFF2-40B4-BE49-F238E27FC236}">
              <a16:creationId xmlns:a16="http://schemas.microsoft.com/office/drawing/2014/main" xmlns="" id="{00000000-0008-0000-0200-0000BF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20" name="AutoShape 3" descr="image002">
          <a:extLst>
            <a:ext uri="{FF2B5EF4-FFF2-40B4-BE49-F238E27FC236}">
              <a16:creationId xmlns:a16="http://schemas.microsoft.com/office/drawing/2014/main" xmlns="" id="{00000000-0008-0000-0200-0000C0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21" name="AutoShape 4" descr="image002">
          <a:extLst>
            <a:ext uri="{FF2B5EF4-FFF2-40B4-BE49-F238E27FC236}">
              <a16:creationId xmlns:a16="http://schemas.microsoft.com/office/drawing/2014/main" xmlns="" id="{00000000-0008-0000-0200-0000C1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22" name="AutoShape 10" descr="image002">
          <a:extLst>
            <a:ext uri="{FF2B5EF4-FFF2-40B4-BE49-F238E27FC236}">
              <a16:creationId xmlns:a16="http://schemas.microsoft.com/office/drawing/2014/main" xmlns="" id="{00000000-0008-0000-0200-0000C2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23" name="AutoShape 1" descr="image002">
          <a:extLst>
            <a:ext uri="{FF2B5EF4-FFF2-40B4-BE49-F238E27FC236}">
              <a16:creationId xmlns:a16="http://schemas.microsoft.com/office/drawing/2014/main" xmlns="" id="{00000000-0008-0000-0200-0000C3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24" name="AutoShape 2" descr="image002">
          <a:extLst>
            <a:ext uri="{FF2B5EF4-FFF2-40B4-BE49-F238E27FC236}">
              <a16:creationId xmlns:a16="http://schemas.microsoft.com/office/drawing/2014/main" xmlns="" id="{00000000-0008-0000-0200-0000C4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25" name="AutoShape 3" descr="image002">
          <a:extLst>
            <a:ext uri="{FF2B5EF4-FFF2-40B4-BE49-F238E27FC236}">
              <a16:creationId xmlns:a16="http://schemas.microsoft.com/office/drawing/2014/main" xmlns="" id="{00000000-0008-0000-0200-0000C5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26" name="AutoShape 4" descr="image002">
          <a:extLst>
            <a:ext uri="{FF2B5EF4-FFF2-40B4-BE49-F238E27FC236}">
              <a16:creationId xmlns:a16="http://schemas.microsoft.com/office/drawing/2014/main" xmlns="" id="{00000000-0008-0000-0200-0000C6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27" name="AutoShape 10" descr="image002">
          <a:extLst>
            <a:ext uri="{FF2B5EF4-FFF2-40B4-BE49-F238E27FC236}">
              <a16:creationId xmlns:a16="http://schemas.microsoft.com/office/drawing/2014/main" xmlns="" id="{00000000-0008-0000-0200-0000C7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28" name="AutoShape 1" descr="image002">
          <a:extLst>
            <a:ext uri="{FF2B5EF4-FFF2-40B4-BE49-F238E27FC236}">
              <a16:creationId xmlns:a16="http://schemas.microsoft.com/office/drawing/2014/main" xmlns="" id="{00000000-0008-0000-0200-0000C8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29" name="AutoShape 2" descr="image002">
          <a:extLst>
            <a:ext uri="{FF2B5EF4-FFF2-40B4-BE49-F238E27FC236}">
              <a16:creationId xmlns:a16="http://schemas.microsoft.com/office/drawing/2014/main" xmlns="" id="{00000000-0008-0000-0200-0000C9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30" name="AutoShape 3" descr="image002">
          <a:extLst>
            <a:ext uri="{FF2B5EF4-FFF2-40B4-BE49-F238E27FC236}">
              <a16:creationId xmlns:a16="http://schemas.microsoft.com/office/drawing/2014/main" xmlns="" id="{00000000-0008-0000-0200-0000CA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31" name="AutoShape 4" descr="image002">
          <a:extLst>
            <a:ext uri="{FF2B5EF4-FFF2-40B4-BE49-F238E27FC236}">
              <a16:creationId xmlns:a16="http://schemas.microsoft.com/office/drawing/2014/main" xmlns="" id="{00000000-0008-0000-0200-0000CB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32" name="AutoShape 10" descr="image002">
          <a:extLst>
            <a:ext uri="{FF2B5EF4-FFF2-40B4-BE49-F238E27FC236}">
              <a16:creationId xmlns:a16="http://schemas.microsoft.com/office/drawing/2014/main" xmlns="" id="{00000000-0008-0000-0200-0000CC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33" name="AutoShape 1" descr="image002">
          <a:extLst>
            <a:ext uri="{FF2B5EF4-FFF2-40B4-BE49-F238E27FC236}">
              <a16:creationId xmlns:a16="http://schemas.microsoft.com/office/drawing/2014/main" xmlns="" id="{00000000-0008-0000-0200-0000CD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34" name="AutoShape 2" descr="image002">
          <a:extLst>
            <a:ext uri="{FF2B5EF4-FFF2-40B4-BE49-F238E27FC236}">
              <a16:creationId xmlns:a16="http://schemas.microsoft.com/office/drawing/2014/main" xmlns="" id="{00000000-0008-0000-0200-0000CE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35" name="AutoShape 3" descr="image002">
          <a:extLst>
            <a:ext uri="{FF2B5EF4-FFF2-40B4-BE49-F238E27FC236}">
              <a16:creationId xmlns:a16="http://schemas.microsoft.com/office/drawing/2014/main" xmlns="" id="{00000000-0008-0000-0200-0000CF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36" name="AutoShape 4" descr="image002">
          <a:extLst>
            <a:ext uri="{FF2B5EF4-FFF2-40B4-BE49-F238E27FC236}">
              <a16:creationId xmlns:a16="http://schemas.microsoft.com/office/drawing/2014/main" xmlns="" id="{00000000-0008-0000-0200-0000D0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37" name="AutoShape 10" descr="image002">
          <a:extLst>
            <a:ext uri="{FF2B5EF4-FFF2-40B4-BE49-F238E27FC236}">
              <a16:creationId xmlns:a16="http://schemas.microsoft.com/office/drawing/2014/main" xmlns="" id="{00000000-0008-0000-0200-0000D1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38" name="AutoShape 1" descr="image002">
          <a:extLst>
            <a:ext uri="{FF2B5EF4-FFF2-40B4-BE49-F238E27FC236}">
              <a16:creationId xmlns:a16="http://schemas.microsoft.com/office/drawing/2014/main" xmlns="" id="{00000000-0008-0000-0200-0000D2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39" name="AutoShape 2" descr="image002">
          <a:extLst>
            <a:ext uri="{FF2B5EF4-FFF2-40B4-BE49-F238E27FC236}">
              <a16:creationId xmlns:a16="http://schemas.microsoft.com/office/drawing/2014/main" xmlns="" id="{00000000-0008-0000-0200-0000D3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40" name="AutoShape 3" descr="image002">
          <a:extLst>
            <a:ext uri="{FF2B5EF4-FFF2-40B4-BE49-F238E27FC236}">
              <a16:creationId xmlns:a16="http://schemas.microsoft.com/office/drawing/2014/main" xmlns="" id="{00000000-0008-0000-0200-0000D4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41" name="AutoShape 4" descr="image002">
          <a:extLst>
            <a:ext uri="{FF2B5EF4-FFF2-40B4-BE49-F238E27FC236}">
              <a16:creationId xmlns:a16="http://schemas.microsoft.com/office/drawing/2014/main" xmlns="" id="{00000000-0008-0000-0200-0000D5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42" name="AutoShape 10" descr="image002">
          <a:extLst>
            <a:ext uri="{FF2B5EF4-FFF2-40B4-BE49-F238E27FC236}">
              <a16:creationId xmlns:a16="http://schemas.microsoft.com/office/drawing/2014/main" xmlns="" id="{00000000-0008-0000-0200-0000D6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43" name="AutoShape 1" descr="image002">
          <a:extLst>
            <a:ext uri="{FF2B5EF4-FFF2-40B4-BE49-F238E27FC236}">
              <a16:creationId xmlns:a16="http://schemas.microsoft.com/office/drawing/2014/main" xmlns="" id="{00000000-0008-0000-0200-0000D7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44" name="AutoShape 2" descr="image002">
          <a:extLst>
            <a:ext uri="{FF2B5EF4-FFF2-40B4-BE49-F238E27FC236}">
              <a16:creationId xmlns:a16="http://schemas.microsoft.com/office/drawing/2014/main" xmlns="" id="{00000000-0008-0000-0200-0000D8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45" name="AutoShape 3" descr="image002">
          <a:extLst>
            <a:ext uri="{FF2B5EF4-FFF2-40B4-BE49-F238E27FC236}">
              <a16:creationId xmlns:a16="http://schemas.microsoft.com/office/drawing/2014/main" xmlns="" id="{00000000-0008-0000-0200-0000D9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46" name="AutoShape 4" descr="image002">
          <a:extLst>
            <a:ext uri="{FF2B5EF4-FFF2-40B4-BE49-F238E27FC236}">
              <a16:creationId xmlns:a16="http://schemas.microsoft.com/office/drawing/2014/main" xmlns="" id="{00000000-0008-0000-0200-0000DA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47" name="AutoShape 10" descr="image002">
          <a:extLst>
            <a:ext uri="{FF2B5EF4-FFF2-40B4-BE49-F238E27FC236}">
              <a16:creationId xmlns:a16="http://schemas.microsoft.com/office/drawing/2014/main" xmlns="" id="{00000000-0008-0000-0200-0000DB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48" name="AutoShape 1" descr="image002">
          <a:extLst>
            <a:ext uri="{FF2B5EF4-FFF2-40B4-BE49-F238E27FC236}">
              <a16:creationId xmlns:a16="http://schemas.microsoft.com/office/drawing/2014/main" xmlns="" id="{00000000-0008-0000-0200-0000DC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49" name="AutoShape 2" descr="image002">
          <a:extLst>
            <a:ext uri="{FF2B5EF4-FFF2-40B4-BE49-F238E27FC236}">
              <a16:creationId xmlns:a16="http://schemas.microsoft.com/office/drawing/2014/main" xmlns="" id="{00000000-0008-0000-0200-0000DD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50" name="AutoShape 3" descr="image002">
          <a:extLst>
            <a:ext uri="{FF2B5EF4-FFF2-40B4-BE49-F238E27FC236}">
              <a16:creationId xmlns:a16="http://schemas.microsoft.com/office/drawing/2014/main" xmlns="" id="{00000000-0008-0000-0200-0000DE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51" name="AutoShape 4" descr="image002">
          <a:extLst>
            <a:ext uri="{FF2B5EF4-FFF2-40B4-BE49-F238E27FC236}">
              <a16:creationId xmlns:a16="http://schemas.microsoft.com/office/drawing/2014/main" xmlns="" id="{00000000-0008-0000-0200-0000DF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52" name="AutoShape 10" descr="image002">
          <a:extLst>
            <a:ext uri="{FF2B5EF4-FFF2-40B4-BE49-F238E27FC236}">
              <a16:creationId xmlns:a16="http://schemas.microsoft.com/office/drawing/2014/main" xmlns="" id="{00000000-0008-0000-0200-0000E0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53" name="AutoShape 1" descr="image002">
          <a:extLst>
            <a:ext uri="{FF2B5EF4-FFF2-40B4-BE49-F238E27FC236}">
              <a16:creationId xmlns:a16="http://schemas.microsoft.com/office/drawing/2014/main" xmlns="" id="{00000000-0008-0000-0200-0000E1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54" name="AutoShape 2" descr="image002">
          <a:extLst>
            <a:ext uri="{FF2B5EF4-FFF2-40B4-BE49-F238E27FC236}">
              <a16:creationId xmlns:a16="http://schemas.microsoft.com/office/drawing/2014/main" xmlns="" id="{00000000-0008-0000-0200-0000E2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55" name="AutoShape 3" descr="image002">
          <a:extLst>
            <a:ext uri="{FF2B5EF4-FFF2-40B4-BE49-F238E27FC236}">
              <a16:creationId xmlns:a16="http://schemas.microsoft.com/office/drawing/2014/main" xmlns="" id="{00000000-0008-0000-0200-0000E3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56" name="AutoShape 4" descr="image002">
          <a:extLst>
            <a:ext uri="{FF2B5EF4-FFF2-40B4-BE49-F238E27FC236}">
              <a16:creationId xmlns:a16="http://schemas.microsoft.com/office/drawing/2014/main" xmlns="" id="{00000000-0008-0000-0200-0000E4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57" name="AutoShape 10" descr="image002">
          <a:extLst>
            <a:ext uri="{FF2B5EF4-FFF2-40B4-BE49-F238E27FC236}">
              <a16:creationId xmlns:a16="http://schemas.microsoft.com/office/drawing/2014/main" xmlns="" id="{00000000-0008-0000-0200-0000E5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58" name="AutoShape 1" descr="image002">
          <a:extLst>
            <a:ext uri="{FF2B5EF4-FFF2-40B4-BE49-F238E27FC236}">
              <a16:creationId xmlns:a16="http://schemas.microsoft.com/office/drawing/2014/main" xmlns="" id="{00000000-0008-0000-0200-0000E6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59" name="AutoShape 2" descr="image002">
          <a:extLst>
            <a:ext uri="{FF2B5EF4-FFF2-40B4-BE49-F238E27FC236}">
              <a16:creationId xmlns:a16="http://schemas.microsoft.com/office/drawing/2014/main" xmlns="" id="{00000000-0008-0000-0200-0000E7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60" name="AutoShape 3" descr="image002">
          <a:extLst>
            <a:ext uri="{FF2B5EF4-FFF2-40B4-BE49-F238E27FC236}">
              <a16:creationId xmlns:a16="http://schemas.microsoft.com/office/drawing/2014/main" xmlns="" id="{00000000-0008-0000-0200-0000E8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61" name="AutoShape 4" descr="image002">
          <a:extLst>
            <a:ext uri="{FF2B5EF4-FFF2-40B4-BE49-F238E27FC236}">
              <a16:creationId xmlns:a16="http://schemas.microsoft.com/office/drawing/2014/main" xmlns="" id="{00000000-0008-0000-0200-0000E9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62" name="AutoShape 10" descr="image002">
          <a:extLst>
            <a:ext uri="{FF2B5EF4-FFF2-40B4-BE49-F238E27FC236}">
              <a16:creationId xmlns:a16="http://schemas.microsoft.com/office/drawing/2014/main" xmlns="" id="{00000000-0008-0000-0200-0000EA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63" name="AutoShape 1" descr="image002">
          <a:extLst>
            <a:ext uri="{FF2B5EF4-FFF2-40B4-BE49-F238E27FC236}">
              <a16:creationId xmlns:a16="http://schemas.microsoft.com/office/drawing/2014/main" xmlns="" id="{00000000-0008-0000-0200-0000EB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64" name="AutoShape 2" descr="image002">
          <a:extLst>
            <a:ext uri="{FF2B5EF4-FFF2-40B4-BE49-F238E27FC236}">
              <a16:creationId xmlns:a16="http://schemas.microsoft.com/office/drawing/2014/main" xmlns="" id="{00000000-0008-0000-0200-0000EC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65" name="AutoShape 3" descr="image002">
          <a:extLst>
            <a:ext uri="{FF2B5EF4-FFF2-40B4-BE49-F238E27FC236}">
              <a16:creationId xmlns:a16="http://schemas.microsoft.com/office/drawing/2014/main" xmlns="" id="{00000000-0008-0000-0200-0000ED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66" name="AutoShape 4" descr="image002">
          <a:extLst>
            <a:ext uri="{FF2B5EF4-FFF2-40B4-BE49-F238E27FC236}">
              <a16:creationId xmlns:a16="http://schemas.microsoft.com/office/drawing/2014/main" xmlns="" id="{00000000-0008-0000-0200-0000EE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67" name="AutoShape 10" descr="image002">
          <a:extLst>
            <a:ext uri="{FF2B5EF4-FFF2-40B4-BE49-F238E27FC236}">
              <a16:creationId xmlns:a16="http://schemas.microsoft.com/office/drawing/2014/main" xmlns="" id="{00000000-0008-0000-0200-0000EF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68" name="AutoShape 3" descr="image002">
          <a:extLst>
            <a:ext uri="{FF2B5EF4-FFF2-40B4-BE49-F238E27FC236}">
              <a16:creationId xmlns:a16="http://schemas.microsoft.com/office/drawing/2014/main" xmlns="" id="{00000000-0008-0000-0200-0000F0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69" name="AutoShape 4" descr="image002">
          <a:extLst>
            <a:ext uri="{FF2B5EF4-FFF2-40B4-BE49-F238E27FC236}">
              <a16:creationId xmlns:a16="http://schemas.microsoft.com/office/drawing/2014/main" xmlns="" id="{00000000-0008-0000-0200-0000F1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70" name="AutoShape 10" descr="image002">
          <a:extLst>
            <a:ext uri="{FF2B5EF4-FFF2-40B4-BE49-F238E27FC236}">
              <a16:creationId xmlns:a16="http://schemas.microsoft.com/office/drawing/2014/main" xmlns="" id="{00000000-0008-0000-0200-0000F2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71" name="AutoShape 1" descr="image002">
          <a:extLst>
            <a:ext uri="{FF2B5EF4-FFF2-40B4-BE49-F238E27FC236}">
              <a16:creationId xmlns:a16="http://schemas.microsoft.com/office/drawing/2014/main" xmlns="" id="{00000000-0008-0000-0200-0000F3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72" name="AutoShape 2" descr="image002">
          <a:extLst>
            <a:ext uri="{FF2B5EF4-FFF2-40B4-BE49-F238E27FC236}">
              <a16:creationId xmlns:a16="http://schemas.microsoft.com/office/drawing/2014/main" xmlns="" id="{00000000-0008-0000-0200-0000F4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73" name="AutoShape 3" descr="image002">
          <a:extLst>
            <a:ext uri="{FF2B5EF4-FFF2-40B4-BE49-F238E27FC236}">
              <a16:creationId xmlns:a16="http://schemas.microsoft.com/office/drawing/2014/main" xmlns="" id="{00000000-0008-0000-0200-0000F5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74" name="AutoShape 4" descr="image002">
          <a:extLst>
            <a:ext uri="{FF2B5EF4-FFF2-40B4-BE49-F238E27FC236}">
              <a16:creationId xmlns:a16="http://schemas.microsoft.com/office/drawing/2014/main" xmlns="" id="{00000000-0008-0000-0200-0000F6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75" name="AutoShape 10" descr="image002">
          <a:extLst>
            <a:ext uri="{FF2B5EF4-FFF2-40B4-BE49-F238E27FC236}">
              <a16:creationId xmlns:a16="http://schemas.microsoft.com/office/drawing/2014/main" xmlns="" id="{00000000-0008-0000-0200-0000F7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76" name="AutoShape 1" descr="image002">
          <a:extLst>
            <a:ext uri="{FF2B5EF4-FFF2-40B4-BE49-F238E27FC236}">
              <a16:creationId xmlns:a16="http://schemas.microsoft.com/office/drawing/2014/main" xmlns="" id="{00000000-0008-0000-0200-0000F8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77" name="AutoShape 2" descr="image002">
          <a:extLst>
            <a:ext uri="{FF2B5EF4-FFF2-40B4-BE49-F238E27FC236}">
              <a16:creationId xmlns:a16="http://schemas.microsoft.com/office/drawing/2014/main" xmlns="" id="{00000000-0008-0000-0200-0000F9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78" name="AutoShape 3" descr="image002">
          <a:extLst>
            <a:ext uri="{FF2B5EF4-FFF2-40B4-BE49-F238E27FC236}">
              <a16:creationId xmlns:a16="http://schemas.microsoft.com/office/drawing/2014/main" xmlns="" id="{00000000-0008-0000-0200-0000FA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79" name="AutoShape 4" descr="image002">
          <a:extLst>
            <a:ext uri="{FF2B5EF4-FFF2-40B4-BE49-F238E27FC236}">
              <a16:creationId xmlns:a16="http://schemas.microsoft.com/office/drawing/2014/main" xmlns="" id="{00000000-0008-0000-0200-0000FB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80" name="AutoShape 10" descr="image002">
          <a:extLst>
            <a:ext uri="{FF2B5EF4-FFF2-40B4-BE49-F238E27FC236}">
              <a16:creationId xmlns:a16="http://schemas.microsoft.com/office/drawing/2014/main" xmlns="" id="{00000000-0008-0000-0200-0000FC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81" name="AutoShape 1" descr="image002">
          <a:extLst>
            <a:ext uri="{FF2B5EF4-FFF2-40B4-BE49-F238E27FC236}">
              <a16:creationId xmlns:a16="http://schemas.microsoft.com/office/drawing/2014/main" xmlns="" id="{00000000-0008-0000-0200-0000FD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82" name="AutoShape 2" descr="image002">
          <a:extLst>
            <a:ext uri="{FF2B5EF4-FFF2-40B4-BE49-F238E27FC236}">
              <a16:creationId xmlns:a16="http://schemas.microsoft.com/office/drawing/2014/main" xmlns="" id="{00000000-0008-0000-0200-0000FE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83" name="AutoShape 3" descr="image002">
          <a:extLst>
            <a:ext uri="{FF2B5EF4-FFF2-40B4-BE49-F238E27FC236}">
              <a16:creationId xmlns:a16="http://schemas.microsoft.com/office/drawing/2014/main" xmlns="" id="{00000000-0008-0000-0200-0000FF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84" name="AutoShape 4" descr="image002">
          <a:extLst>
            <a:ext uri="{FF2B5EF4-FFF2-40B4-BE49-F238E27FC236}">
              <a16:creationId xmlns:a16="http://schemas.microsoft.com/office/drawing/2014/main" xmlns="" id="{00000000-0008-0000-0200-000000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85" name="AutoShape 10" descr="image002">
          <a:extLst>
            <a:ext uri="{FF2B5EF4-FFF2-40B4-BE49-F238E27FC236}">
              <a16:creationId xmlns:a16="http://schemas.microsoft.com/office/drawing/2014/main" xmlns="" id="{00000000-0008-0000-0200-000001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86" name="AutoShape 1" descr="image002">
          <a:extLst>
            <a:ext uri="{FF2B5EF4-FFF2-40B4-BE49-F238E27FC236}">
              <a16:creationId xmlns:a16="http://schemas.microsoft.com/office/drawing/2014/main" xmlns="" id="{00000000-0008-0000-0200-000002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87" name="AutoShape 2" descr="image002">
          <a:extLst>
            <a:ext uri="{FF2B5EF4-FFF2-40B4-BE49-F238E27FC236}">
              <a16:creationId xmlns:a16="http://schemas.microsoft.com/office/drawing/2014/main" xmlns="" id="{00000000-0008-0000-0200-000003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88" name="AutoShape 3" descr="image002">
          <a:extLst>
            <a:ext uri="{FF2B5EF4-FFF2-40B4-BE49-F238E27FC236}">
              <a16:creationId xmlns:a16="http://schemas.microsoft.com/office/drawing/2014/main" xmlns="" id="{00000000-0008-0000-0200-000004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89" name="AutoShape 4" descr="image002">
          <a:extLst>
            <a:ext uri="{FF2B5EF4-FFF2-40B4-BE49-F238E27FC236}">
              <a16:creationId xmlns:a16="http://schemas.microsoft.com/office/drawing/2014/main" xmlns="" id="{00000000-0008-0000-0200-000005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90" name="AutoShape 10" descr="image002">
          <a:extLst>
            <a:ext uri="{FF2B5EF4-FFF2-40B4-BE49-F238E27FC236}">
              <a16:creationId xmlns:a16="http://schemas.microsoft.com/office/drawing/2014/main" xmlns="" id="{00000000-0008-0000-0200-000006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91" name="AutoShape 1" descr="image002">
          <a:extLst>
            <a:ext uri="{FF2B5EF4-FFF2-40B4-BE49-F238E27FC236}">
              <a16:creationId xmlns:a16="http://schemas.microsoft.com/office/drawing/2014/main" xmlns="" id="{00000000-0008-0000-0200-000007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92" name="AutoShape 2" descr="image002">
          <a:extLst>
            <a:ext uri="{FF2B5EF4-FFF2-40B4-BE49-F238E27FC236}">
              <a16:creationId xmlns:a16="http://schemas.microsoft.com/office/drawing/2014/main" xmlns="" id="{00000000-0008-0000-0200-000008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93" name="AutoShape 3" descr="image002">
          <a:extLst>
            <a:ext uri="{FF2B5EF4-FFF2-40B4-BE49-F238E27FC236}">
              <a16:creationId xmlns:a16="http://schemas.microsoft.com/office/drawing/2014/main" xmlns="" id="{00000000-0008-0000-0200-000009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94" name="AutoShape 4" descr="image002">
          <a:extLst>
            <a:ext uri="{FF2B5EF4-FFF2-40B4-BE49-F238E27FC236}">
              <a16:creationId xmlns:a16="http://schemas.microsoft.com/office/drawing/2014/main" xmlns="" id="{00000000-0008-0000-0200-00000A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95" name="AutoShape 10" descr="image002">
          <a:extLst>
            <a:ext uri="{FF2B5EF4-FFF2-40B4-BE49-F238E27FC236}">
              <a16:creationId xmlns:a16="http://schemas.microsoft.com/office/drawing/2014/main" xmlns="" id="{00000000-0008-0000-0200-00000B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96" name="AutoShape 1" descr="image002">
          <a:extLst>
            <a:ext uri="{FF2B5EF4-FFF2-40B4-BE49-F238E27FC236}">
              <a16:creationId xmlns:a16="http://schemas.microsoft.com/office/drawing/2014/main" xmlns="" id="{00000000-0008-0000-0200-00000C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97" name="AutoShape 2" descr="image002">
          <a:extLst>
            <a:ext uri="{FF2B5EF4-FFF2-40B4-BE49-F238E27FC236}">
              <a16:creationId xmlns:a16="http://schemas.microsoft.com/office/drawing/2014/main" xmlns="" id="{00000000-0008-0000-0200-00000D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98" name="AutoShape 3" descr="image002">
          <a:extLst>
            <a:ext uri="{FF2B5EF4-FFF2-40B4-BE49-F238E27FC236}">
              <a16:creationId xmlns:a16="http://schemas.microsoft.com/office/drawing/2014/main" xmlns="" id="{00000000-0008-0000-0200-00000E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99" name="AutoShape 4" descr="image002">
          <a:extLst>
            <a:ext uri="{FF2B5EF4-FFF2-40B4-BE49-F238E27FC236}">
              <a16:creationId xmlns:a16="http://schemas.microsoft.com/office/drawing/2014/main" xmlns="" id="{00000000-0008-0000-0200-00000F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00" name="AutoShape 10" descr="image002">
          <a:extLst>
            <a:ext uri="{FF2B5EF4-FFF2-40B4-BE49-F238E27FC236}">
              <a16:creationId xmlns:a16="http://schemas.microsoft.com/office/drawing/2014/main" xmlns="" id="{00000000-0008-0000-0200-000010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01" name="AutoShape 1" descr="image002">
          <a:extLst>
            <a:ext uri="{FF2B5EF4-FFF2-40B4-BE49-F238E27FC236}">
              <a16:creationId xmlns:a16="http://schemas.microsoft.com/office/drawing/2014/main" xmlns="" id="{00000000-0008-0000-0200-000011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02" name="AutoShape 2" descr="image002">
          <a:extLst>
            <a:ext uri="{FF2B5EF4-FFF2-40B4-BE49-F238E27FC236}">
              <a16:creationId xmlns:a16="http://schemas.microsoft.com/office/drawing/2014/main" xmlns="" id="{00000000-0008-0000-0200-000012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03" name="AutoShape 3" descr="image002">
          <a:extLst>
            <a:ext uri="{FF2B5EF4-FFF2-40B4-BE49-F238E27FC236}">
              <a16:creationId xmlns:a16="http://schemas.microsoft.com/office/drawing/2014/main" xmlns="" id="{00000000-0008-0000-0200-000013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04" name="AutoShape 4" descr="image002">
          <a:extLst>
            <a:ext uri="{FF2B5EF4-FFF2-40B4-BE49-F238E27FC236}">
              <a16:creationId xmlns:a16="http://schemas.microsoft.com/office/drawing/2014/main" xmlns="" id="{00000000-0008-0000-0200-000014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05" name="AutoShape 10" descr="image002">
          <a:extLst>
            <a:ext uri="{FF2B5EF4-FFF2-40B4-BE49-F238E27FC236}">
              <a16:creationId xmlns:a16="http://schemas.microsoft.com/office/drawing/2014/main" xmlns="" id="{00000000-0008-0000-0200-000015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06" name="AutoShape 1" descr="image002">
          <a:extLst>
            <a:ext uri="{FF2B5EF4-FFF2-40B4-BE49-F238E27FC236}">
              <a16:creationId xmlns:a16="http://schemas.microsoft.com/office/drawing/2014/main" xmlns="" id="{00000000-0008-0000-0200-000016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07" name="AutoShape 2" descr="image002">
          <a:extLst>
            <a:ext uri="{FF2B5EF4-FFF2-40B4-BE49-F238E27FC236}">
              <a16:creationId xmlns:a16="http://schemas.microsoft.com/office/drawing/2014/main" xmlns="" id="{00000000-0008-0000-0200-000017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08" name="AutoShape 3" descr="image002">
          <a:extLst>
            <a:ext uri="{FF2B5EF4-FFF2-40B4-BE49-F238E27FC236}">
              <a16:creationId xmlns:a16="http://schemas.microsoft.com/office/drawing/2014/main" xmlns="" id="{00000000-0008-0000-0200-000018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09" name="AutoShape 4" descr="image002">
          <a:extLst>
            <a:ext uri="{FF2B5EF4-FFF2-40B4-BE49-F238E27FC236}">
              <a16:creationId xmlns:a16="http://schemas.microsoft.com/office/drawing/2014/main" xmlns="" id="{00000000-0008-0000-0200-000019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10" name="AutoShape 10" descr="image002">
          <a:extLst>
            <a:ext uri="{FF2B5EF4-FFF2-40B4-BE49-F238E27FC236}">
              <a16:creationId xmlns:a16="http://schemas.microsoft.com/office/drawing/2014/main" xmlns="" id="{00000000-0008-0000-0200-00001A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11" name="AutoShape 1" descr="image002">
          <a:extLst>
            <a:ext uri="{FF2B5EF4-FFF2-40B4-BE49-F238E27FC236}">
              <a16:creationId xmlns:a16="http://schemas.microsoft.com/office/drawing/2014/main" xmlns="" id="{00000000-0008-0000-0200-00001B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12" name="AutoShape 2" descr="image002">
          <a:extLst>
            <a:ext uri="{FF2B5EF4-FFF2-40B4-BE49-F238E27FC236}">
              <a16:creationId xmlns:a16="http://schemas.microsoft.com/office/drawing/2014/main" xmlns="" id="{00000000-0008-0000-0200-00001C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13" name="AutoShape 3" descr="image002">
          <a:extLst>
            <a:ext uri="{FF2B5EF4-FFF2-40B4-BE49-F238E27FC236}">
              <a16:creationId xmlns:a16="http://schemas.microsoft.com/office/drawing/2014/main" xmlns="" id="{00000000-0008-0000-0200-00001D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14" name="AutoShape 4" descr="image002">
          <a:extLst>
            <a:ext uri="{FF2B5EF4-FFF2-40B4-BE49-F238E27FC236}">
              <a16:creationId xmlns:a16="http://schemas.microsoft.com/office/drawing/2014/main" xmlns="" id="{00000000-0008-0000-0200-00001E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15" name="AutoShape 10" descr="image002">
          <a:extLst>
            <a:ext uri="{FF2B5EF4-FFF2-40B4-BE49-F238E27FC236}">
              <a16:creationId xmlns:a16="http://schemas.microsoft.com/office/drawing/2014/main" xmlns="" id="{00000000-0008-0000-0200-00001F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16" name="AutoShape 1" descr="image002">
          <a:extLst>
            <a:ext uri="{FF2B5EF4-FFF2-40B4-BE49-F238E27FC236}">
              <a16:creationId xmlns:a16="http://schemas.microsoft.com/office/drawing/2014/main" xmlns="" id="{00000000-0008-0000-0200-000020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17" name="AutoShape 2" descr="image002">
          <a:extLst>
            <a:ext uri="{FF2B5EF4-FFF2-40B4-BE49-F238E27FC236}">
              <a16:creationId xmlns:a16="http://schemas.microsoft.com/office/drawing/2014/main" xmlns="" id="{00000000-0008-0000-0200-000021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18" name="AutoShape 3" descr="image002">
          <a:extLst>
            <a:ext uri="{FF2B5EF4-FFF2-40B4-BE49-F238E27FC236}">
              <a16:creationId xmlns:a16="http://schemas.microsoft.com/office/drawing/2014/main" xmlns="" id="{00000000-0008-0000-0200-000022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19" name="AutoShape 4" descr="image002">
          <a:extLst>
            <a:ext uri="{FF2B5EF4-FFF2-40B4-BE49-F238E27FC236}">
              <a16:creationId xmlns:a16="http://schemas.microsoft.com/office/drawing/2014/main" xmlns="" id="{00000000-0008-0000-0200-000023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20" name="AutoShape 10" descr="image002">
          <a:extLst>
            <a:ext uri="{FF2B5EF4-FFF2-40B4-BE49-F238E27FC236}">
              <a16:creationId xmlns:a16="http://schemas.microsoft.com/office/drawing/2014/main" xmlns="" id="{00000000-0008-0000-0200-000024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21" name="AutoShape 1" descr="image002">
          <a:extLst>
            <a:ext uri="{FF2B5EF4-FFF2-40B4-BE49-F238E27FC236}">
              <a16:creationId xmlns:a16="http://schemas.microsoft.com/office/drawing/2014/main" xmlns="" id="{00000000-0008-0000-0200-000025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22" name="AutoShape 2" descr="image002">
          <a:extLst>
            <a:ext uri="{FF2B5EF4-FFF2-40B4-BE49-F238E27FC236}">
              <a16:creationId xmlns:a16="http://schemas.microsoft.com/office/drawing/2014/main" xmlns="" id="{00000000-0008-0000-0200-000026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23" name="AutoShape 3" descr="image002">
          <a:extLst>
            <a:ext uri="{FF2B5EF4-FFF2-40B4-BE49-F238E27FC236}">
              <a16:creationId xmlns:a16="http://schemas.microsoft.com/office/drawing/2014/main" xmlns="" id="{00000000-0008-0000-0200-000027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24" name="AutoShape 4" descr="image002">
          <a:extLst>
            <a:ext uri="{FF2B5EF4-FFF2-40B4-BE49-F238E27FC236}">
              <a16:creationId xmlns:a16="http://schemas.microsoft.com/office/drawing/2014/main" xmlns="" id="{00000000-0008-0000-0200-000028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25" name="AutoShape 10" descr="image002">
          <a:extLst>
            <a:ext uri="{FF2B5EF4-FFF2-40B4-BE49-F238E27FC236}">
              <a16:creationId xmlns:a16="http://schemas.microsoft.com/office/drawing/2014/main" xmlns="" id="{00000000-0008-0000-0200-000029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26" name="AutoShape 1" descr="image002">
          <a:extLst>
            <a:ext uri="{FF2B5EF4-FFF2-40B4-BE49-F238E27FC236}">
              <a16:creationId xmlns:a16="http://schemas.microsoft.com/office/drawing/2014/main" xmlns="" id="{00000000-0008-0000-0200-00002A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27" name="AutoShape 2" descr="image002">
          <a:extLst>
            <a:ext uri="{FF2B5EF4-FFF2-40B4-BE49-F238E27FC236}">
              <a16:creationId xmlns:a16="http://schemas.microsoft.com/office/drawing/2014/main" xmlns="" id="{00000000-0008-0000-0200-00002B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28" name="AutoShape 3" descr="image002">
          <a:extLst>
            <a:ext uri="{FF2B5EF4-FFF2-40B4-BE49-F238E27FC236}">
              <a16:creationId xmlns:a16="http://schemas.microsoft.com/office/drawing/2014/main" xmlns="" id="{00000000-0008-0000-0200-00002C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29" name="AutoShape 4" descr="image002">
          <a:extLst>
            <a:ext uri="{FF2B5EF4-FFF2-40B4-BE49-F238E27FC236}">
              <a16:creationId xmlns:a16="http://schemas.microsoft.com/office/drawing/2014/main" xmlns="" id="{00000000-0008-0000-0200-00002D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30" name="AutoShape 10" descr="image002">
          <a:extLst>
            <a:ext uri="{FF2B5EF4-FFF2-40B4-BE49-F238E27FC236}">
              <a16:creationId xmlns:a16="http://schemas.microsoft.com/office/drawing/2014/main" xmlns="" id="{00000000-0008-0000-0200-00002E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31" name="AutoShape 1" descr="image002">
          <a:extLst>
            <a:ext uri="{FF2B5EF4-FFF2-40B4-BE49-F238E27FC236}">
              <a16:creationId xmlns:a16="http://schemas.microsoft.com/office/drawing/2014/main" xmlns="" id="{00000000-0008-0000-0200-00002F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32" name="AutoShape 2" descr="image002">
          <a:extLst>
            <a:ext uri="{FF2B5EF4-FFF2-40B4-BE49-F238E27FC236}">
              <a16:creationId xmlns:a16="http://schemas.microsoft.com/office/drawing/2014/main" xmlns="" id="{00000000-0008-0000-0200-000030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33" name="AutoShape 3" descr="image002">
          <a:extLst>
            <a:ext uri="{FF2B5EF4-FFF2-40B4-BE49-F238E27FC236}">
              <a16:creationId xmlns:a16="http://schemas.microsoft.com/office/drawing/2014/main" xmlns="" id="{00000000-0008-0000-0200-000031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34" name="AutoShape 4" descr="image002">
          <a:extLst>
            <a:ext uri="{FF2B5EF4-FFF2-40B4-BE49-F238E27FC236}">
              <a16:creationId xmlns:a16="http://schemas.microsoft.com/office/drawing/2014/main" xmlns="" id="{00000000-0008-0000-0200-000032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35" name="AutoShape 10" descr="image002">
          <a:extLst>
            <a:ext uri="{FF2B5EF4-FFF2-40B4-BE49-F238E27FC236}">
              <a16:creationId xmlns:a16="http://schemas.microsoft.com/office/drawing/2014/main" xmlns="" id="{00000000-0008-0000-0200-000033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36" name="AutoShape 1" descr="image002">
          <a:extLst>
            <a:ext uri="{FF2B5EF4-FFF2-40B4-BE49-F238E27FC236}">
              <a16:creationId xmlns:a16="http://schemas.microsoft.com/office/drawing/2014/main" xmlns="" id="{00000000-0008-0000-0200-000034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37" name="AutoShape 2" descr="image002">
          <a:extLst>
            <a:ext uri="{FF2B5EF4-FFF2-40B4-BE49-F238E27FC236}">
              <a16:creationId xmlns:a16="http://schemas.microsoft.com/office/drawing/2014/main" xmlns="" id="{00000000-0008-0000-0200-000035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38" name="AutoShape 3" descr="image002">
          <a:extLst>
            <a:ext uri="{FF2B5EF4-FFF2-40B4-BE49-F238E27FC236}">
              <a16:creationId xmlns:a16="http://schemas.microsoft.com/office/drawing/2014/main" xmlns="" id="{00000000-0008-0000-0200-000036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39" name="AutoShape 4" descr="image002">
          <a:extLst>
            <a:ext uri="{FF2B5EF4-FFF2-40B4-BE49-F238E27FC236}">
              <a16:creationId xmlns:a16="http://schemas.microsoft.com/office/drawing/2014/main" xmlns="" id="{00000000-0008-0000-0200-000037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40" name="AutoShape 10" descr="image002">
          <a:extLst>
            <a:ext uri="{FF2B5EF4-FFF2-40B4-BE49-F238E27FC236}">
              <a16:creationId xmlns:a16="http://schemas.microsoft.com/office/drawing/2014/main" xmlns="" id="{00000000-0008-0000-0200-000038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41" name="AutoShape 1" descr="image002">
          <a:extLst>
            <a:ext uri="{FF2B5EF4-FFF2-40B4-BE49-F238E27FC236}">
              <a16:creationId xmlns:a16="http://schemas.microsoft.com/office/drawing/2014/main" xmlns="" id="{00000000-0008-0000-0200-000039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42" name="AutoShape 2" descr="image002">
          <a:extLst>
            <a:ext uri="{FF2B5EF4-FFF2-40B4-BE49-F238E27FC236}">
              <a16:creationId xmlns:a16="http://schemas.microsoft.com/office/drawing/2014/main" xmlns="" id="{00000000-0008-0000-0200-00003A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43" name="AutoShape 3" descr="image002">
          <a:extLst>
            <a:ext uri="{FF2B5EF4-FFF2-40B4-BE49-F238E27FC236}">
              <a16:creationId xmlns:a16="http://schemas.microsoft.com/office/drawing/2014/main" xmlns="" id="{00000000-0008-0000-0200-00003B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44" name="AutoShape 4" descr="image002">
          <a:extLst>
            <a:ext uri="{FF2B5EF4-FFF2-40B4-BE49-F238E27FC236}">
              <a16:creationId xmlns:a16="http://schemas.microsoft.com/office/drawing/2014/main" xmlns="" id="{00000000-0008-0000-0200-00003C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45" name="AutoShape 10" descr="image002">
          <a:extLst>
            <a:ext uri="{FF2B5EF4-FFF2-40B4-BE49-F238E27FC236}">
              <a16:creationId xmlns:a16="http://schemas.microsoft.com/office/drawing/2014/main" xmlns="" id="{00000000-0008-0000-0200-00003D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9246" name="AutoShape 1" descr="image002">
          <a:extLst>
            <a:ext uri="{FF2B5EF4-FFF2-40B4-BE49-F238E27FC236}">
              <a16:creationId xmlns:a16="http://schemas.microsoft.com/office/drawing/2014/main" xmlns="" id="{00000000-0008-0000-0200-00003E18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9247" name="AutoShape 2" descr="image002">
          <a:extLst>
            <a:ext uri="{FF2B5EF4-FFF2-40B4-BE49-F238E27FC236}">
              <a16:creationId xmlns:a16="http://schemas.microsoft.com/office/drawing/2014/main" xmlns="" id="{00000000-0008-0000-0200-00003F18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9248" name="AutoShape 3" descr="image002">
          <a:extLst>
            <a:ext uri="{FF2B5EF4-FFF2-40B4-BE49-F238E27FC236}">
              <a16:creationId xmlns:a16="http://schemas.microsoft.com/office/drawing/2014/main" xmlns="" id="{00000000-0008-0000-0200-00004018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9249" name="AutoShape 4" descr="image002">
          <a:extLst>
            <a:ext uri="{FF2B5EF4-FFF2-40B4-BE49-F238E27FC236}">
              <a16:creationId xmlns:a16="http://schemas.microsoft.com/office/drawing/2014/main" xmlns="" id="{00000000-0008-0000-0200-00004118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9250" name="AutoShape 10" descr="image002">
          <a:extLst>
            <a:ext uri="{FF2B5EF4-FFF2-40B4-BE49-F238E27FC236}">
              <a16:creationId xmlns:a16="http://schemas.microsoft.com/office/drawing/2014/main" xmlns="" id="{00000000-0008-0000-0200-00004218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9251" name="AutoShape 1" descr="image002">
          <a:extLst>
            <a:ext uri="{FF2B5EF4-FFF2-40B4-BE49-F238E27FC236}">
              <a16:creationId xmlns:a16="http://schemas.microsoft.com/office/drawing/2014/main" xmlns="" id="{00000000-0008-0000-0200-00004318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9252" name="AutoShape 2" descr="image002">
          <a:extLst>
            <a:ext uri="{FF2B5EF4-FFF2-40B4-BE49-F238E27FC236}">
              <a16:creationId xmlns:a16="http://schemas.microsoft.com/office/drawing/2014/main" xmlns="" id="{00000000-0008-0000-0200-00004418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9253" name="AutoShape 3" descr="image002">
          <a:extLst>
            <a:ext uri="{FF2B5EF4-FFF2-40B4-BE49-F238E27FC236}">
              <a16:creationId xmlns:a16="http://schemas.microsoft.com/office/drawing/2014/main" xmlns="" id="{00000000-0008-0000-0200-00004518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9254" name="AutoShape 4" descr="image002">
          <a:extLst>
            <a:ext uri="{FF2B5EF4-FFF2-40B4-BE49-F238E27FC236}">
              <a16:creationId xmlns:a16="http://schemas.microsoft.com/office/drawing/2014/main" xmlns="" id="{00000000-0008-0000-0200-00004618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9255" name="AutoShape 10" descr="image002">
          <a:extLst>
            <a:ext uri="{FF2B5EF4-FFF2-40B4-BE49-F238E27FC236}">
              <a16:creationId xmlns:a16="http://schemas.microsoft.com/office/drawing/2014/main" xmlns="" id="{00000000-0008-0000-0200-00004718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9256" name="AutoShape 1" descr="image002">
          <a:extLst>
            <a:ext uri="{FF2B5EF4-FFF2-40B4-BE49-F238E27FC236}">
              <a16:creationId xmlns:a16="http://schemas.microsoft.com/office/drawing/2014/main" xmlns="" id="{00000000-0008-0000-0200-00004818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9257" name="AutoShape 2" descr="image002">
          <a:extLst>
            <a:ext uri="{FF2B5EF4-FFF2-40B4-BE49-F238E27FC236}">
              <a16:creationId xmlns:a16="http://schemas.microsoft.com/office/drawing/2014/main" xmlns="" id="{00000000-0008-0000-0200-00004918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9258" name="AutoShape 3" descr="image002">
          <a:extLst>
            <a:ext uri="{FF2B5EF4-FFF2-40B4-BE49-F238E27FC236}">
              <a16:creationId xmlns:a16="http://schemas.microsoft.com/office/drawing/2014/main" xmlns="" id="{00000000-0008-0000-0200-00004A18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9259" name="AutoShape 4" descr="image002">
          <a:extLst>
            <a:ext uri="{FF2B5EF4-FFF2-40B4-BE49-F238E27FC236}">
              <a16:creationId xmlns:a16="http://schemas.microsoft.com/office/drawing/2014/main" xmlns="" id="{00000000-0008-0000-0200-00004B18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9260" name="AutoShape 10" descr="image002">
          <a:extLst>
            <a:ext uri="{FF2B5EF4-FFF2-40B4-BE49-F238E27FC236}">
              <a16:creationId xmlns:a16="http://schemas.microsoft.com/office/drawing/2014/main" xmlns="" id="{00000000-0008-0000-0200-00004C18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61" name="AutoShape 1" descr="image002">
          <a:extLst>
            <a:ext uri="{FF2B5EF4-FFF2-40B4-BE49-F238E27FC236}">
              <a16:creationId xmlns:a16="http://schemas.microsoft.com/office/drawing/2014/main" xmlns="" id="{00000000-0008-0000-0200-00004D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62" name="AutoShape 2" descr="image002">
          <a:extLst>
            <a:ext uri="{FF2B5EF4-FFF2-40B4-BE49-F238E27FC236}">
              <a16:creationId xmlns:a16="http://schemas.microsoft.com/office/drawing/2014/main" xmlns="" id="{00000000-0008-0000-0200-00004E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63" name="AutoShape 3" descr="image002">
          <a:extLst>
            <a:ext uri="{FF2B5EF4-FFF2-40B4-BE49-F238E27FC236}">
              <a16:creationId xmlns:a16="http://schemas.microsoft.com/office/drawing/2014/main" xmlns="" id="{00000000-0008-0000-0200-00004F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64" name="AutoShape 4" descr="image002">
          <a:extLst>
            <a:ext uri="{FF2B5EF4-FFF2-40B4-BE49-F238E27FC236}">
              <a16:creationId xmlns:a16="http://schemas.microsoft.com/office/drawing/2014/main" xmlns="" id="{00000000-0008-0000-0200-000050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65" name="AutoShape 10" descr="image002">
          <a:extLst>
            <a:ext uri="{FF2B5EF4-FFF2-40B4-BE49-F238E27FC236}">
              <a16:creationId xmlns:a16="http://schemas.microsoft.com/office/drawing/2014/main" xmlns="" id="{00000000-0008-0000-0200-000051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66" name="AutoShape 1" descr="image002">
          <a:extLst>
            <a:ext uri="{FF2B5EF4-FFF2-40B4-BE49-F238E27FC236}">
              <a16:creationId xmlns:a16="http://schemas.microsoft.com/office/drawing/2014/main" xmlns="" id="{00000000-0008-0000-0200-000052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67" name="AutoShape 2" descr="image002">
          <a:extLst>
            <a:ext uri="{FF2B5EF4-FFF2-40B4-BE49-F238E27FC236}">
              <a16:creationId xmlns:a16="http://schemas.microsoft.com/office/drawing/2014/main" xmlns="" id="{00000000-0008-0000-0200-000053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68" name="AutoShape 3" descr="image002">
          <a:extLst>
            <a:ext uri="{FF2B5EF4-FFF2-40B4-BE49-F238E27FC236}">
              <a16:creationId xmlns:a16="http://schemas.microsoft.com/office/drawing/2014/main" xmlns="" id="{00000000-0008-0000-0200-000054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69" name="AutoShape 4" descr="image002">
          <a:extLst>
            <a:ext uri="{FF2B5EF4-FFF2-40B4-BE49-F238E27FC236}">
              <a16:creationId xmlns:a16="http://schemas.microsoft.com/office/drawing/2014/main" xmlns="" id="{00000000-0008-0000-0200-000055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70" name="AutoShape 2" descr="image002">
          <a:extLst>
            <a:ext uri="{FF2B5EF4-FFF2-40B4-BE49-F238E27FC236}">
              <a16:creationId xmlns:a16="http://schemas.microsoft.com/office/drawing/2014/main" xmlns="" id="{00000000-0008-0000-0200-000056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71" name="AutoShape 3" descr="image002">
          <a:extLst>
            <a:ext uri="{FF2B5EF4-FFF2-40B4-BE49-F238E27FC236}">
              <a16:creationId xmlns:a16="http://schemas.microsoft.com/office/drawing/2014/main" xmlns="" id="{00000000-0008-0000-0200-000057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72" name="AutoShape 4" descr="image002">
          <a:extLst>
            <a:ext uri="{FF2B5EF4-FFF2-40B4-BE49-F238E27FC236}">
              <a16:creationId xmlns:a16="http://schemas.microsoft.com/office/drawing/2014/main" xmlns="" id="{00000000-0008-0000-0200-000058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73" name="AutoShape 10" descr="image002">
          <a:extLst>
            <a:ext uri="{FF2B5EF4-FFF2-40B4-BE49-F238E27FC236}">
              <a16:creationId xmlns:a16="http://schemas.microsoft.com/office/drawing/2014/main" xmlns="" id="{00000000-0008-0000-0200-000059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74" name="AutoShape 1" descr="image002">
          <a:extLst>
            <a:ext uri="{FF2B5EF4-FFF2-40B4-BE49-F238E27FC236}">
              <a16:creationId xmlns:a16="http://schemas.microsoft.com/office/drawing/2014/main" xmlns="" id="{00000000-0008-0000-0200-00005A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75" name="AutoShape 2" descr="image002">
          <a:extLst>
            <a:ext uri="{FF2B5EF4-FFF2-40B4-BE49-F238E27FC236}">
              <a16:creationId xmlns:a16="http://schemas.microsoft.com/office/drawing/2014/main" xmlns="" id="{00000000-0008-0000-0200-00005B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76" name="AutoShape 3" descr="image002">
          <a:extLst>
            <a:ext uri="{FF2B5EF4-FFF2-40B4-BE49-F238E27FC236}">
              <a16:creationId xmlns:a16="http://schemas.microsoft.com/office/drawing/2014/main" xmlns="" id="{00000000-0008-0000-0200-00005C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77" name="AutoShape 4" descr="image002">
          <a:extLst>
            <a:ext uri="{FF2B5EF4-FFF2-40B4-BE49-F238E27FC236}">
              <a16:creationId xmlns:a16="http://schemas.microsoft.com/office/drawing/2014/main" xmlns="" id="{00000000-0008-0000-0200-00005D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78" name="AutoShape 10" descr="image002">
          <a:extLst>
            <a:ext uri="{FF2B5EF4-FFF2-40B4-BE49-F238E27FC236}">
              <a16:creationId xmlns:a16="http://schemas.microsoft.com/office/drawing/2014/main" xmlns="" id="{00000000-0008-0000-0200-00005E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79" name="AutoShape 1" descr="image002">
          <a:extLst>
            <a:ext uri="{FF2B5EF4-FFF2-40B4-BE49-F238E27FC236}">
              <a16:creationId xmlns:a16="http://schemas.microsoft.com/office/drawing/2014/main" xmlns="" id="{00000000-0008-0000-0200-00005F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80" name="AutoShape 2" descr="image002">
          <a:extLst>
            <a:ext uri="{FF2B5EF4-FFF2-40B4-BE49-F238E27FC236}">
              <a16:creationId xmlns:a16="http://schemas.microsoft.com/office/drawing/2014/main" xmlns="" id="{00000000-0008-0000-0200-000060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81" name="AutoShape 3" descr="image002">
          <a:extLst>
            <a:ext uri="{FF2B5EF4-FFF2-40B4-BE49-F238E27FC236}">
              <a16:creationId xmlns:a16="http://schemas.microsoft.com/office/drawing/2014/main" xmlns="" id="{00000000-0008-0000-0200-000061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82" name="AutoShape 4" descr="image002">
          <a:extLst>
            <a:ext uri="{FF2B5EF4-FFF2-40B4-BE49-F238E27FC236}">
              <a16:creationId xmlns:a16="http://schemas.microsoft.com/office/drawing/2014/main" xmlns="" id="{00000000-0008-0000-0200-000062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83" name="AutoShape 10" descr="image002">
          <a:extLst>
            <a:ext uri="{FF2B5EF4-FFF2-40B4-BE49-F238E27FC236}">
              <a16:creationId xmlns:a16="http://schemas.microsoft.com/office/drawing/2014/main" xmlns="" id="{00000000-0008-0000-0200-000063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84" name="AutoShape 1" descr="image002">
          <a:extLst>
            <a:ext uri="{FF2B5EF4-FFF2-40B4-BE49-F238E27FC236}">
              <a16:creationId xmlns:a16="http://schemas.microsoft.com/office/drawing/2014/main" xmlns="" id="{00000000-0008-0000-0200-000064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85" name="AutoShape 2" descr="image002">
          <a:extLst>
            <a:ext uri="{FF2B5EF4-FFF2-40B4-BE49-F238E27FC236}">
              <a16:creationId xmlns:a16="http://schemas.microsoft.com/office/drawing/2014/main" xmlns="" id="{00000000-0008-0000-0200-000065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86" name="AutoShape 3" descr="image002">
          <a:extLst>
            <a:ext uri="{FF2B5EF4-FFF2-40B4-BE49-F238E27FC236}">
              <a16:creationId xmlns:a16="http://schemas.microsoft.com/office/drawing/2014/main" xmlns="" id="{00000000-0008-0000-0200-000066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87" name="AutoShape 4" descr="image002">
          <a:extLst>
            <a:ext uri="{FF2B5EF4-FFF2-40B4-BE49-F238E27FC236}">
              <a16:creationId xmlns:a16="http://schemas.microsoft.com/office/drawing/2014/main" xmlns="" id="{00000000-0008-0000-0200-000067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88" name="AutoShape 10" descr="image002">
          <a:extLst>
            <a:ext uri="{FF2B5EF4-FFF2-40B4-BE49-F238E27FC236}">
              <a16:creationId xmlns:a16="http://schemas.microsoft.com/office/drawing/2014/main" xmlns="" id="{00000000-0008-0000-0200-000068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89" name="AutoShape 1" descr="image002">
          <a:extLst>
            <a:ext uri="{FF2B5EF4-FFF2-40B4-BE49-F238E27FC236}">
              <a16:creationId xmlns:a16="http://schemas.microsoft.com/office/drawing/2014/main" xmlns="" id="{00000000-0008-0000-0200-000069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90" name="AutoShape 2" descr="image002">
          <a:extLst>
            <a:ext uri="{FF2B5EF4-FFF2-40B4-BE49-F238E27FC236}">
              <a16:creationId xmlns:a16="http://schemas.microsoft.com/office/drawing/2014/main" xmlns="" id="{00000000-0008-0000-0200-00006A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91" name="AutoShape 3" descr="image002">
          <a:extLst>
            <a:ext uri="{FF2B5EF4-FFF2-40B4-BE49-F238E27FC236}">
              <a16:creationId xmlns:a16="http://schemas.microsoft.com/office/drawing/2014/main" xmlns="" id="{00000000-0008-0000-0200-00006B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92" name="AutoShape 4" descr="image002">
          <a:extLst>
            <a:ext uri="{FF2B5EF4-FFF2-40B4-BE49-F238E27FC236}">
              <a16:creationId xmlns:a16="http://schemas.microsoft.com/office/drawing/2014/main" xmlns="" id="{00000000-0008-0000-0200-00006C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93" name="AutoShape 10" descr="image002">
          <a:extLst>
            <a:ext uri="{FF2B5EF4-FFF2-40B4-BE49-F238E27FC236}">
              <a16:creationId xmlns:a16="http://schemas.microsoft.com/office/drawing/2014/main" xmlns="" id="{00000000-0008-0000-0200-00006D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294" name="AutoShape 1" descr="image002">
          <a:extLst>
            <a:ext uri="{FF2B5EF4-FFF2-40B4-BE49-F238E27FC236}">
              <a16:creationId xmlns:a16="http://schemas.microsoft.com/office/drawing/2014/main" xmlns="" id="{00000000-0008-0000-0200-00006E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295" name="AutoShape 2" descr="image002">
          <a:extLst>
            <a:ext uri="{FF2B5EF4-FFF2-40B4-BE49-F238E27FC236}">
              <a16:creationId xmlns:a16="http://schemas.microsoft.com/office/drawing/2014/main" xmlns="" id="{00000000-0008-0000-0200-00006F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296" name="AutoShape 3" descr="image002">
          <a:extLst>
            <a:ext uri="{FF2B5EF4-FFF2-40B4-BE49-F238E27FC236}">
              <a16:creationId xmlns:a16="http://schemas.microsoft.com/office/drawing/2014/main" xmlns="" id="{00000000-0008-0000-0200-000070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297" name="AutoShape 4" descr="image002">
          <a:extLst>
            <a:ext uri="{FF2B5EF4-FFF2-40B4-BE49-F238E27FC236}">
              <a16:creationId xmlns:a16="http://schemas.microsoft.com/office/drawing/2014/main" xmlns="" id="{00000000-0008-0000-0200-000071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298" name="AutoShape 10" descr="image002">
          <a:extLst>
            <a:ext uri="{FF2B5EF4-FFF2-40B4-BE49-F238E27FC236}">
              <a16:creationId xmlns:a16="http://schemas.microsoft.com/office/drawing/2014/main" xmlns="" id="{00000000-0008-0000-0200-000072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299" name="AutoShape 1" descr="image002">
          <a:extLst>
            <a:ext uri="{FF2B5EF4-FFF2-40B4-BE49-F238E27FC236}">
              <a16:creationId xmlns:a16="http://schemas.microsoft.com/office/drawing/2014/main" xmlns="" id="{00000000-0008-0000-0200-000073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00" name="AutoShape 2" descr="image002">
          <a:extLst>
            <a:ext uri="{FF2B5EF4-FFF2-40B4-BE49-F238E27FC236}">
              <a16:creationId xmlns:a16="http://schemas.microsoft.com/office/drawing/2014/main" xmlns="" id="{00000000-0008-0000-0200-000074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01" name="AutoShape 3" descr="image002">
          <a:extLst>
            <a:ext uri="{FF2B5EF4-FFF2-40B4-BE49-F238E27FC236}">
              <a16:creationId xmlns:a16="http://schemas.microsoft.com/office/drawing/2014/main" xmlns="" id="{00000000-0008-0000-0200-000075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02" name="AutoShape 4" descr="image002">
          <a:extLst>
            <a:ext uri="{FF2B5EF4-FFF2-40B4-BE49-F238E27FC236}">
              <a16:creationId xmlns:a16="http://schemas.microsoft.com/office/drawing/2014/main" xmlns="" id="{00000000-0008-0000-0200-000076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03" name="AutoShape 10" descr="image002">
          <a:extLst>
            <a:ext uri="{FF2B5EF4-FFF2-40B4-BE49-F238E27FC236}">
              <a16:creationId xmlns:a16="http://schemas.microsoft.com/office/drawing/2014/main" xmlns="" id="{00000000-0008-0000-0200-000077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04" name="AutoShape 1" descr="image002">
          <a:extLst>
            <a:ext uri="{FF2B5EF4-FFF2-40B4-BE49-F238E27FC236}">
              <a16:creationId xmlns:a16="http://schemas.microsoft.com/office/drawing/2014/main" xmlns="" id="{00000000-0008-0000-0200-000078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05" name="AutoShape 2" descr="image002">
          <a:extLst>
            <a:ext uri="{FF2B5EF4-FFF2-40B4-BE49-F238E27FC236}">
              <a16:creationId xmlns:a16="http://schemas.microsoft.com/office/drawing/2014/main" xmlns="" id="{00000000-0008-0000-0200-000079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06" name="AutoShape 3" descr="image002">
          <a:extLst>
            <a:ext uri="{FF2B5EF4-FFF2-40B4-BE49-F238E27FC236}">
              <a16:creationId xmlns:a16="http://schemas.microsoft.com/office/drawing/2014/main" xmlns="" id="{00000000-0008-0000-0200-00007A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07" name="AutoShape 4" descr="image002">
          <a:extLst>
            <a:ext uri="{FF2B5EF4-FFF2-40B4-BE49-F238E27FC236}">
              <a16:creationId xmlns:a16="http://schemas.microsoft.com/office/drawing/2014/main" xmlns="" id="{00000000-0008-0000-0200-00007B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08" name="AutoShape 10" descr="image002">
          <a:extLst>
            <a:ext uri="{FF2B5EF4-FFF2-40B4-BE49-F238E27FC236}">
              <a16:creationId xmlns:a16="http://schemas.microsoft.com/office/drawing/2014/main" xmlns="" id="{00000000-0008-0000-0200-00007C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09" name="AutoShape 1" descr="image002">
          <a:extLst>
            <a:ext uri="{FF2B5EF4-FFF2-40B4-BE49-F238E27FC236}">
              <a16:creationId xmlns:a16="http://schemas.microsoft.com/office/drawing/2014/main" xmlns="" id="{00000000-0008-0000-0200-00007D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10" name="AutoShape 2" descr="image002">
          <a:extLst>
            <a:ext uri="{FF2B5EF4-FFF2-40B4-BE49-F238E27FC236}">
              <a16:creationId xmlns:a16="http://schemas.microsoft.com/office/drawing/2014/main" xmlns="" id="{00000000-0008-0000-0200-00007E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11" name="AutoShape 3" descr="image002">
          <a:extLst>
            <a:ext uri="{FF2B5EF4-FFF2-40B4-BE49-F238E27FC236}">
              <a16:creationId xmlns:a16="http://schemas.microsoft.com/office/drawing/2014/main" xmlns="" id="{00000000-0008-0000-0200-00007F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12" name="AutoShape 4" descr="image002">
          <a:extLst>
            <a:ext uri="{FF2B5EF4-FFF2-40B4-BE49-F238E27FC236}">
              <a16:creationId xmlns:a16="http://schemas.microsoft.com/office/drawing/2014/main" xmlns="" id="{00000000-0008-0000-0200-000080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13" name="AutoShape 10" descr="image002">
          <a:extLst>
            <a:ext uri="{FF2B5EF4-FFF2-40B4-BE49-F238E27FC236}">
              <a16:creationId xmlns:a16="http://schemas.microsoft.com/office/drawing/2014/main" xmlns="" id="{00000000-0008-0000-0200-000081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14" name="AutoShape 1" descr="image002">
          <a:extLst>
            <a:ext uri="{FF2B5EF4-FFF2-40B4-BE49-F238E27FC236}">
              <a16:creationId xmlns:a16="http://schemas.microsoft.com/office/drawing/2014/main" xmlns="" id="{00000000-0008-0000-0200-000082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15" name="AutoShape 2" descr="image002">
          <a:extLst>
            <a:ext uri="{FF2B5EF4-FFF2-40B4-BE49-F238E27FC236}">
              <a16:creationId xmlns:a16="http://schemas.microsoft.com/office/drawing/2014/main" xmlns="" id="{00000000-0008-0000-0200-000083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16" name="AutoShape 3" descr="image002">
          <a:extLst>
            <a:ext uri="{FF2B5EF4-FFF2-40B4-BE49-F238E27FC236}">
              <a16:creationId xmlns:a16="http://schemas.microsoft.com/office/drawing/2014/main" xmlns="" id="{00000000-0008-0000-0200-000084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17" name="AutoShape 4" descr="image002">
          <a:extLst>
            <a:ext uri="{FF2B5EF4-FFF2-40B4-BE49-F238E27FC236}">
              <a16:creationId xmlns:a16="http://schemas.microsoft.com/office/drawing/2014/main" xmlns="" id="{00000000-0008-0000-0200-000085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18" name="AutoShape 10" descr="image002">
          <a:extLst>
            <a:ext uri="{FF2B5EF4-FFF2-40B4-BE49-F238E27FC236}">
              <a16:creationId xmlns:a16="http://schemas.microsoft.com/office/drawing/2014/main" xmlns="" id="{00000000-0008-0000-0200-000086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19" name="AutoShape 1" descr="image002">
          <a:extLst>
            <a:ext uri="{FF2B5EF4-FFF2-40B4-BE49-F238E27FC236}">
              <a16:creationId xmlns:a16="http://schemas.microsoft.com/office/drawing/2014/main" xmlns="" id="{00000000-0008-0000-0200-000087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20" name="AutoShape 2" descr="image002">
          <a:extLst>
            <a:ext uri="{FF2B5EF4-FFF2-40B4-BE49-F238E27FC236}">
              <a16:creationId xmlns:a16="http://schemas.microsoft.com/office/drawing/2014/main" xmlns="" id="{00000000-0008-0000-0200-000088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21" name="AutoShape 3" descr="image002">
          <a:extLst>
            <a:ext uri="{FF2B5EF4-FFF2-40B4-BE49-F238E27FC236}">
              <a16:creationId xmlns:a16="http://schemas.microsoft.com/office/drawing/2014/main" xmlns="" id="{00000000-0008-0000-0200-000089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22" name="AutoShape 4" descr="image002">
          <a:extLst>
            <a:ext uri="{FF2B5EF4-FFF2-40B4-BE49-F238E27FC236}">
              <a16:creationId xmlns:a16="http://schemas.microsoft.com/office/drawing/2014/main" xmlns="" id="{00000000-0008-0000-0200-00008A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23" name="AutoShape 10" descr="image002">
          <a:extLst>
            <a:ext uri="{FF2B5EF4-FFF2-40B4-BE49-F238E27FC236}">
              <a16:creationId xmlns:a16="http://schemas.microsoft.com/office/drawing/2014/main" xmlns="" id="{00000000-0008-0000-0200-00008B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24" name="AutoShape 1" descr="image002">
          <a:extLst>
            <a:ext uri="{FF2B5EF4-FFF2-40B4-BE49-F238E27FC236}">
              <a16:creationId xmlns:a16="http://schemas.microsoft.com/office/drawing/2014/main" xmlns="" id="{00000000-0008-0000-0200-00008C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25" name="AutoShape 2" descr="image002">
          <a:extLst>
            <a:ext uri="{FF2B5EF4-FFF2-40B4-BE49-F238E27FC236}">
              <a16:creationId xmlns:a16="http://schemas.microsoft.com/office/drawing/2014/main" xmlns="" id="{00000000-0008-0000-0200-00008D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26" name="AutoShape 3" descr="image002">
          <a:extLst>
            <a:ext uri="{FF2B5EF4-FFF2-40B4-BE49-F238E27FC236}">
              <a16:creationId xmlns:a16="http://schemas.microsoft.com/office/drawing/2014/main" xmlns="" id="{00000000-0008-0000-0200-00008E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27" name="AutoShape 4" descr="image002">
          <a:extLst>
            <a:ext uri="{FF2B5EF4-FFF2-40B4-BE49-F238E27FC236}">
              <a16:creationId xmlns:a16="http://schemas.microsoft.com/office/drawing/2014/main" xmlns="" id="{00000000-0008-0000-0200-00008F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28" name="AutoShape 10" descr="image002">
          <a:extLst>
            <a:ext uri="{FF2B5EF4-FFF2-40B4-BE49-F238E27FC236}">
              <a16:creationId xmlns:a16="http://schemas.microsoft.com/office/drawing/2014/main" xmlns="" id="{00000000-0008-0000-0200-000090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29" name="AutoShape 1" descr="image002">
          <a:extLst>
            <a:ext uri="{FF2B5EF4-FFF2-40B4-BE49-F238E27FC236}">
              <a16:creationId xmlns:a16="http://schemas.microsoft.com/office/drawing/2014/main" xmlns="" id="{00000000-0008-0000-0200-000091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30" name="AutoShape 2" descr="image002">
          <a:extLst>
            <a:ext uri="{FF2B5EF4-FFF2-40B4-BE49-F238E27FC236}">
              <a16:creationId xmlns:a16="http://schemas.microsoft.com/office/drawing/2014/main" xmlns="" id="{00000000-0008-0000-0200-000092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31" name="AutoShape 3" descr="image002">
          <a:extLst>
            <a:ext uri="{FF2B5EF4-FFF2-40B4-BE49-F238E27FC236}">
              <a16:creationId xmlns:a16="http://schemas.microsoft.com/office/drawing/2014/main" xmlns="" id="{00000000-0008-0000-0200-000093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32" name="AutoShape 4" descr="image002">
          <a:extLst>
            <a:ext uri="{FF2B5EF4-FFF2-40B4-BE49-F238E27FC236}">
              <a16:creationId xmlns:a16="http://schemas.microsoft.com/office/drawing/2014/main" xmlns="" id="{00000000-0008-0000-0200-000094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33" name="AutoShape 10" descr="image002">
          <a:extLst>
            <a:ext uri="{FF2B5EF4-FFF2-40B4-BE49-F238E27FC236}">
              <a16:creationId xmlns:a16="http://schemas.microsoft.com/office/drawing/2014/main" xmlns="" id="{00000000-0008-0000-0200-000095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34" name="AutoShape 1" descr="image002">
          <a:extLst>
            <a:ext uri="{FF2B5EF4-FFF2-40B4-BE49-F238E27FC236}">
              <a16:creationId xmlns:a16="http://schemas.microsoft.com/office/drawing/2014/main" xmlns="" id="{00000000-0008-0000-0200-000096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35" name="AutoShape 2" descr="image002">
          <a:extLst>
            <a:ext uri="{FF2B5EF4-FFF2-40B4-BE49-F238E27FC236}">
              <a16:creationId xmlns:a16="http://schemas.microsoft.com/office/drawing/2014/main" xmlns="" id="{00000000-0008-0000-0200-000097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36" name="AutoShape 3" descr="image002">
          <a:extLst>
            <a:ext uri="{FF2B5EF4-FFF2-40B4-BE49-F238E27FC236}">
              <a16:creationId xmlns:a16="http://schemas.microsoft.com/office/drawing/2014/main" xmlns="" id="{00000000-0008-0000-0200-000098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37" name="AutoShape 4" descr="image002">
          <a:extLst>
            <a:ext uri="{FF2B5EF4-FFF2-40B4-BE49-F238E27FC236}">
              <a16:creationId xmlns:a16="http://schemas.microsoft.com/office/drawing/2014/main" xmlns="" id="{00000000-0008-0000-0200-000099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38" name="AutoShape 10" descr="image002">
          <a:extLst>
            <a:ext uri="{FF2B5EF4-FFF2-40B4-BE49-F238E27FC236}">
              <a16:creationId xmlns:a16="http://schemas.microsoft.com/office/drawing/2014/main" xmlns="" id="{00000000-0008-0000-0200-00009A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39" name="AutoShape 1" descr="image002">
          <a:extLst>
            <a:ext uri="{FF2B5EF4-FFF2-40B4-BE49-F238E27FC236}">
              <a16:creationId xmlns:a16="http://schemas.microsoft.com/office/drawing/2014/main" xmlns="" id="{00000000-0008-0000-0200-00009B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40" name="AutoShape 2" descr="image002">
          <a:extLst>
            <a:ext uri="{FF2B5EF4-FFF2-40B4-BE49-F238E27FC236}">
              <a16:creationId xmlns:a16="http://schemas.microsoft.com/office/drawing/2014/main" xmlns="" id="{00000000-0008-0000-0200-00009C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41" name="AutoShape 3" descr="image002">
          <a:extLst>
            <a:ext uri="{FF2B5EF4-FFF2-40B4-BE49-F238E27FC236}">
              <a16:creationId xmlns:a16="http://schemas.microsoft.com/office/drawing/2014/main" xmlns="" id="{00000000-0008-0000-0200-00009D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42" name="AutoShape 4" descr="image002">
          <a:extLst>
            <a:ext uri="{FF2B5EF4-FFF2-40B4-BE49-F238E27FC236}">
              <a16:creationId xmlns:a16="http://schemas.microsoft.com/office/drawing/2014/main" xmlns="" id="{00000000-0008-0000-0200-00009E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43" name="AutoShape 10" descr="image002">
          <a:extLst>
            <a:ext uri="{FF2B5EF4-FFF2-40B4-BE49-F238E27FC236}">
              <a16:creationId xmlns:a16="http://schemas.microsoft.com/office/drawing/2014/main" xmlns="" id="{00000000-0008-0000-0200-00009F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44" name="AutoShape 1" descr="image002">
          <a:extLst>
            <a:ext uri="{FF2B5EF4-FFF2-40B4-BE49-F238E27FC236}">
              <a16:creationId xmlns:a16="http://schemas.microsoft.com/office/drawing/2014/main" xmlns="" id="{00000000-0008-0000-0200-0000A0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45" name="AutoShape 2" descr="image002">
          <a:extLst>
            <a:ext uri="{FF2B5EF4-FFF2-40B4-BE49-F238E27FC236}">
              <a16:creationId xmlns:a16="http://schemas.microsoft.com/office/drawing/2014/main" xmlns="" id="{00000000-0008-0000-0200-0000A1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46" name="AutoShape 3" descr="image002">
          <a:extLst>
            <a:ext uri="{FF2B5EF4-FFF2-40B4-BE49-F238E27FC236}">
              <a16:creationId xmlns:a16="http://schemas.microsoft.com/office/drawing/2014/main" xmlns="" id="{00000000-0008-0000-0200-0000A2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47" name="AutoShape 4" descr="image002">
          <a:extLst>
            <a:ext uri="{FF2B5EF4-FFF2-40B4-BE49-F238E27FC236}">
              <a16:creationId xmlns:a16="http://schemas.microsoft.com/office/drawing/2014/main" xmlns="" id="{00000000-0008-0000-0200-0000A3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48" name="AutoShape 10" descr="image002">
          <a:extLst>
            <a:ext uri="{FF2B5EF4-FFF2-40B4-BE49-F238E27FC236}">
              <a16:creationId xmlns:a16="http://schemas.microsoft.com/office/drawing/2014/main" xmlns="" id="{00000000-0008-0000-0200-0000A4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49" name="AutoShape 1" descr="image002">
          <a:extLst>
            <a:ext uri="{FF2B5EF4-FFF2-40B4-BE49-F238E27FC236}">
              <a16:creationId xmlns:a16="http://schemas.microsoft.com/office/drawing/2014/main" xmlns="" id="{00000000-0008-0000-0200-0000A5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50" name="AutoShape 2" descr="image002">
          <a:extLst>
            <a:ext uri="{FF2B5EF4-FFF2-40B4-BE49-F238E27FC236}">
              <a16:creationId xmlns:a16="http://schemas.microsoft.com/office/drawing/2014/main" xmlns="" id="{00000000-0008-0000-0200-0000A6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51" name="AutoShape 3" descr="image002">
          <a:extLst>
            <a:ext uri="{FF2B5EF4-FFF2-40B4-BE49-F238E27FC236}">
              <a16:creationId xmlns:a16="http://schemas.microsoft.com/office/drawing/2014/main" xmlns="" id="{00000000-0008-0000-0200-0000A7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52" name="AutoShape 4" descr="image002">
          <a:extLst>
            <a:ext uri="{FF2B5EF4-FFF2-40B4-BE49-F238E27FC236}">
              <a16:creationId xmlns:a16="http://schemas.microsoft.com/office/drawing/2014/main" xmlns="" id="{00000000-0008-0000-0200-0000A8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53" name="AutoShape 10" descr="image002">
          <a:extLst>
            <a:ext uri="{FF2B5EF4-FFF2-40B4-BE49-F238E27FC236}">
              <a16:creationId xmlns:a16="http://schemas.microsoft.com/office/drawing/2014/main" xmlns="" id="{00000000-0008-0000-0200-0000A9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54" name="AutoShape 1" descr="image002">
          <a:extLst>
            <a:ext uri="{FF2B5EF4-FFF2-40B4-BE49-F238E27FC236}">
              <a16:creationId xmlns:a16="http://schemas.microsoft.com/office/drawing/2014/main" xmlns="" id="{00000000-0008-0000-0200-0000AA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55" name="AutoShape 2" descr="image002">
          <a:extLst>
            <a:ext uri="{FF2B5EF4-FFF2-40B4-BE49-F238E27FC236}">
              <a16:creationId xmlns:a16="http://schemas.microsoft.com/office/drawing/2014/main" xmlns="" id="{00000000-0008-0000-0200-0000AB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56" name="AutoShape 3" descr="image002">
          <a:extLst>
            <a:ext uri="{FF2B5EF4-FFF2-40B4-BE49-F238E27FC236}">
              <a16:creationId xmlns:a16="http://schemas.microsoft.com/office/drawing/2014/main" xmlns="" id="{00000000-0008-0000-0200-0000AC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57" name="AutoShape 4" descr="image002">
          <a:extLst>
            <a:ext uri="{FF2B5EF4-FFF2-40B4-BE49-F238E27FC236}">
              <a16:creationId xmlns:a16="http://schemas.microsoft.com/office/drawing/2014/main" xmlns="" id="{00000000-0008-0000-0200-0000AD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58" name="AutoShape 10" descr="image002">
          <a:extLst>
            <a:ext uri="{FF2B5EF4-FFF2-40B4-BE49-F238E27FC236}">
              <a16:creationId xmlns:a16="http://schemas.microsoft.com/office/drawing/2014/main" xmlns="" id="{00000000-0008-0000-0200-0000AE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59" name="AutoShape 1" descr="image002">
          <a:extLst>
            <a:ext uri="{FF2B5EF4-FFF2-40B4-BE49-F238E27FC236}">
              <a16:creationId xmlns:a16="http://schemas.microsoft.com/office/drawing/2014/main" xmlns="" id="{00000000-0008-0000-0200-0000AF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60" name="AutoShape 2" descr="image002">
          <a:extLst>
            <a:ext uri="{FF2B5EF4-FFF2-40B4-BE49-F238E27FC236}">
              <a16:creationId xmlns:a16="http://schemas.microsoft.com/office/drawing/2014/main" xmlns="" id="{00000000-0008-0000-0200-0000B0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61" name="AutoShape 3" descr="image002">
          <a:extLst>
            <a:ext uri="{FF2B5EF4-FFF2-40B4-BE49-F238E27FC236}">
              <a16:creationId xmlns:a16="http://schemas.microsoft.com/office/drawing/2014/main" xmlns="" id="{00000000-0008-0000-0200-0000B1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62" name="AutoShape 4" descr="image002">
          <a:extLst>
            <a:ext uri="{FF2B5EF4-FFF2-40B4-BE49-F238E27FC236}">
              <a16:creationId xmlns:a16="http://schemas.microsoft.com/office/drawing/2014/main" xmlns="" id="{00000000-0008-0000-0200-0000B2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63" name="AutoShape 10" descr="image002">
          <a:extLst>
            <a:ext uri="{FF2B5EF4-FFF2-40B4-BE49-F238E27FC236}">
              <a16:creationId xmlns:a16="http://schemas.microsoft.com/office/drawing/2014/main" xmlns="" id="{00000000-0008-0000-0200-0000B3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64" name="AutoShape 1" descr="image002">
          <a:extLst>
            <a:ext uri="{FF2B5EF4-FFF2-40B4-BE49-F238E27FC236}">
              <a16:creationId xmlns:a16="http://schemas.microsoft.com/office/drawing/2014/main" xmlns="" id="{00000000-0008-0000-0200-0000B4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65" name="AutoShape 2" descr="image002">
          <a:extLst>
            <a:ext uri="{FF2B5EF4-FFF2-40B4-BE49-F238E27FC236}">
              <a16:creationId xmlns:a16="http://schemas.microsoft.com/office/drawing/2014/main" xmlns="" id="{00000000-0008-0000-0200-0000B5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66" name="AutoShape 3" descr="image002">
          <a:extLst>
            <a:ext uri="{FF2B5EF4-FFF2-40B4-BE49-F238E27FC236}">
              <a16:creationId xmlns:a16="http://schemas.microsoft.com/office/drawing/2014/main" xmlns="" id="{00000000-0008-0000-0200-0000B6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67" name="AutoShape 4" descr="image002">
          <a:extLst>
            <a:ext uri="{FF2B5EF4-FFF2-40B4-BE49-F238E27FC236}">
              <a16:creationId xmlns:a16="http://schemas.microsoft.com/office/drawing/2014/main" xmlns="" id="{00000000-0008-0000-0200-0000B7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68" name="AutoShape 10" descr="image002">
          <a:extLst>
            <a:ext uri="{FF2B5EF4-FFF2-40B4-BE49-F238E27FC236}">
              <a16:creationId xmlns:a16="http://schemas.microsoft.com/office/drawing/2014/main" xmlns="" id="{00000000-0008-0000-0200-0000B8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69" name="AutoShape 1" descr="image002">
          <a:extLst>
            <a:ext uri="{FF2B5EF4-FFF2-40B4-BE49-F238E27FC236}">
              <a16:creationId xmlns:a16="http://schemas.microsoft.com/office/drawing/2014/main" xmlns="" id="{00000000-0008-0000-0200-0000B9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70" name="AutoShape 2" descr="image002">
          <a:extLst>
            <a:ext uri="{FF2B5EF4-FFF2-40B4-BE49-F238E27FC236}">
              <a16:creationId xmlns:a16="http://schemas.microsoft.com/office/drawing/2014/main" xmlns="" id="{00000000-0008-0000-0200-0000BA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71" name="AutoShape 3" descr="image002">
          <a:extLst>
            <a:ext uri="{FF2B5EF4-FFF2-40B4-BE49-F238E27FC236}">
              <a16:creationId xmlns:a16="http://schemas.microsoft.com/office/drawing/2014/main" xmlns="" id="{00000000-0008-0000-0200-0000BB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72" name="AutoShape 4" descr="image002">
          <a:extLst>
            <a:ext uri="{FF2B5EF4-FFF2-40B4-BE49-F238E27FC236}">
              <a16:creationId xmlns:a16="http://schemas.microsoft.com/office/drawing/2014/main" xmlns="" id="{00000000-0008-0000-0200-0000BC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73" name="AutoShape 10" descr="image002">
          <a:extLst>
            <a:ext uri="{FF2B5EF4-FFF2-40B4-BE49-F238E27FC236}">
              <a16:creationId xmlns:a16="http://schemas.microsoft.com/office/drawing/2014/main" xmlns="" id="{00000000-0008-0000-0200-0000BD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74" name="AutoShape 1" descr="image002">
          <a:extLst>
            <a:ext uri="{FF2B5EF4-FFF2-40B4-BE49-F238E27FC236}">
              <a16:creationId xmlns:a16="http://schemas.microsoft.com/office/drawing/2014/main" xmlns="" id="{00000000-0008-0000-0200-0000BE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75" name="AutoShape 2" descr="image002">
          <a:extLst>
            <a:ext uri="{FF2B5EF4-FFF2-40B4-BE49-F238E27FC236}">
              <a16:creationId xmlns:a16="http://schemas.microsoft.com/office/drawing/2014/main" xmlns="" id="{00000000-0008-0000-0200-0000BF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76" name="AutoShape 3" descr="image002">
          <a:extLst>
            <a:ext uri="{FF2B5EF4-FFF2-40B4-BE49-F238E27FC236}">
              <a16:creationId xmlns:a16="http://schemas.microsoft.com/office/drawing/2014/main" xmlns="" id="{00000000-0008-0000-0200-0000C0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77" name="AutoShape 4" descr="image002">
          <a:extLst>
            <a:ext uri="{FF2B5EF4-FFF2-40B4-BE49-F238E27FC236}">
              <a16:creationId xmlns:a16="http://schemas.microsoft.com/office/drawing/2014/main" xmlns="" id="{00000000-0008-0000-0200-0000C1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78" name="AutoShape 10" descr="image002">
          <a:extLst>
            <a:ext uri="{FF2B5EF4-FFF2-40B4-BE49-F238E27FC236}">
              <a16:creationId xmlns:a16="http://schemas.microsoft.com/office/drawing/2014/main" xmlns="" id="{00000000-0008-0000-0200-0000C2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79" name="AutoShape 1" descr="image002">
          <a:extLst>
            <a:ext uri="{FF2B5EF4-FFF2-40B4-BE49-F238E27FC236}">
              <a16:creationId xmlns:a16="http://schemas.microsoft.com/office/drawing/2014/main" xmlns="" id="{00000000-0008-0000-0200-0000C3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80" name="AutoShape 2" descr="image002">
          <a:extLst>
            <a:ext uri="{FF2B5EF4-FFF2-40B4-BE49-F238E27FC236}">
              <a16:creationId xmlns:a16="http://schemas.microsoft.com/office/drawing/2014/main" xmlns="" id="{00000000-0008-0000-0200-0000C4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81" name="AutoShape 3" descr="image002">
          <a:extLst>
            <a:ext uri="{FF2B5EF4-FFF2-40B4-BE49-F238E27FC236}">
              <a16:creationId xmlns:a16="http://schemas.microsoft.com/office/drawing/2014/main" xmlns="" id="{00000000-0008-0000-0200-0000C5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82" name="AutoShape 4" descr="image002">
          <a:extLst>
            <a:ext uri="{FF2B5EF4-FFF2-40B4-BE49-F238E27FC236}">
              <a16:creationId xmlns:a16="http://schemas.microsoft.com/office/drawing/2014/main" xmlns="" id="{00000000-0008-0000-0200-0000C6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83" name="AutoShape 10" descr="image002">
          <a:extLst>
            <a:ext uri="{FF2B5EF4-FFF2-40B4-BE49-F238E27FC236}">
              <a16:creationId xmlns:a16="http://schemas.microsoft.com/office/drawing/2014/main" xmlns="" id="{00000000-0008-0000-0200-0000C7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384" name="AutoShape 10" descr="image002">
          <a:extLst>
            <a:ext uri="{FF2B5EF4-FFF2-40B4-BE49-F238E27FC236}">
              <a16:creationId xmlns:a16="http://schemas.microsoft.com/office/drawing/2014/main" xmlns="" id="{00000000-0008-0000-0200-0000C8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385" name="AutoShape 1" descr="image002">
          <a:extLst>
            <a:ext uri="{FF2B5EF4-FFF2-40B4-BE49-F238E27FC236}">
              <a16:creationId xmlns:a16="http://schemas.microsoft.com/office/drawing/2014/main" xmlns="" id="{00000000-0008-0000-0200-0000C9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386" name="AutoShape 2" descr="image002">
          <a:extLst>
            <a:ext uri="{FF2B5EF4-FFF2-40B4-BE49-F238E27FC236}">
              <a16:creationId xmlns:a16="http://schemas.microsoft.com/office/drawing/2014/main" xmlns="" id="{00000000-0008-0000-0200-0000CA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387" name="AutoShape 3" descr="image002">
          <a:extLst>
            <a:ext uri="{FF2B5EF4-FFF2-40B4-BE49-F238E27FC236}">
              <a16:creationId xmlns:a16="http://schemas.microsoft.com/office/drawing/2014/main" xmlns="" id="{00000000-0008-0000-0200-0000CB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388" name="AutoShape 4" descr="image002">
          <a:extLst>
            <a:ext uri="{FF2B5EF4-FFF2-40B4-BE49-F238E27FC236}">
              <a16:creationId xmlns:a16="http://schemas.microsoft.com/office/drawing/2014/main" xmlns="" id="{00000000-0008-0000-0200-0000CC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389" name="AutoShape 10" descr="image002">
          <a:extLst>
            <a:ext uri="{FF2B5EF4-FFF2-40B4-BE49-F238E27FC236}">
              <a16:creationId xmlns:a16="http://schemas.microsoft.com/office/drawing/2014/main" xmlns="" id="{00000000-0008-0000-0200-0000CD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390" name="AutoShape 1" descr="image002">
          <a:extLst>
            <a:ext uri="{FF2B5EF4-FFF2-40B4-BE49-F238E27FC236}">
              <a16:creationId xmlns:a16="http://schemas.microsoft.com/office/drawing/2014/main" xmlns="" id="{00000000-0008-0000-0200-0000CE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391" name="AutoShape 2" descr="image002">
          <a:extLst>
            <a:ext uri="{FF2B5EF4-FFF2-40B4-BE49-F238E27FC236}">
              <a16:creationId xmlns:a16="http://schemas.microsoft.com/office/drawing/2014/main" xmlns="" id="{00000000-0008-0000-0200-0000CF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392" name="AutoShape 3" descr="image002">
          <a:extLst>
            <a:ext uri="{FF2B5EF4-FFF2-40B4-BE49-F238E27FC236}">
              <a16:creationId xmlns:a16="http://schemas.microsoft.com/office/drawing/2014/main" xmlns="" id="{00000000-0008-0000-0200-0000D0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393" name="AutoShape 4" descr="image002">
          <a:extLst>
            <a:ext uri="{FF2B5EF4-FFF2-40B4-BE49-F238E27FC236}">
              <a16:creationId xmlns:a16="http://schemas.microsoft.com/office/drawing/2014/main" xmlns="" id="{00000000-0008-0000-0200-0000D1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394" name="AutoShape 10" descr="image002">
          <a:extLst>
            <a:ext uri="{FF2B5EF4-FFF2-40B4-BE49-F238E27FC236}">
              <a16:creationId xmlns:a16="http://schemas.microsoft.com/office/drawing/2014/main" xmlns="" id="{00000000-0008-0000-0200-0000D2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395" name="AutoShape 1" descr="image002">
          <a:extLst>
            <a:ext uri="{FF2B5EF4-FFF2-40B4-BE49-F238E27FC236}">
              <a16:creationId xmlns:a16="http://schemas.microsoft.com/office/drawing/2014/main" xmlns="" id="{00000000-0008-0000-0200-0000D3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396" name="AutoShape 1" descr="image002">
          <a:extLst>
            <a:ext uri="{FF2B5EF4-FFF2-40B4-BE49-F238E27FC236}">
              <a16:creationId xmlns:a16="http://schemas.microsoft.com/office/drawing/2014/main" xmlns="" id="{00000000-0008-0000-0200-0000D4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397" name="AutoShape 2" descr="image002">
          <a:extLst>
            <a:ext uri="{FF2B5EF4-FFF2-40B4-BE49-F238E27FC236}">
              <a16:creationId xmlns:a16="http://schemas.microsoft.com/office/drawing/2014/main" xmlns="" id="{00000000-0008-0000-0200-0000D5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398" name="AutoShape 3" descr="image002">
          <a:extLst>
            <a:ext uri="{FF2B5EF4-FFF2-40B4-BE49-F238E27FC236}">
              <a16:creationId xmlns:a16="http://schemas.microsoft.com/office/drawing/2014/main" xmlns="" id="{00000000-0008-0000-0200-0000D6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399" name="AutoShape 4" descr="image002">
          <a:extLst>
            <a:ext uri="{FF2B5EF4-FFF2-40B4-BE49-F238E27FC236}">
              <a16:creationId xmlns:a16="http://schemas.microsoft.com/office/drawing/2014/main" xmlns="" id="{00000000-0008-0000-0200-0000D7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400" name="AutoShape 10" descr="image002">
          <a:extLst>
            <a:ext uri="{FF2B5EF4-FFF2-40B4-BE49-F238E27FC236}">
              <a16:creationId xmlns:a16="http://schemas.microsoft.com/office/drawing/2014/main" xmlns="" id="{00000000-0008-0000-0200-0000D8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401" name="AutoShape 1" descr="image002">
          <a:extLst>
            <a:ext uri="{FF2B5EF4-FFF2-40B4-BE49-F238E27FC236}">
              <a16:creationId xmlns:a16="http://schemas.microsoft.com/office/drawing/2014/main" xmlns="" id="{00000000-0008-0000-0200-0000D9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402" name="AutoShape 2" descr="image002">
          <a:extLst>
            <a:ext uri="{FF2B5EF4-FFF2-40B4-BE49-F238E27FC236}">
              <a16:creationId xmlns:a16="http://schemas.microsoft.com/office/drawing/2014/main" xmlns="" id="{00000000-0008-0000-0200-0000DA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403" name="AutoShape 3" descr="image002">
          <a:extLst>
            <a:ext uri="{FF2B5EF4-FFF2-40B4-BE49-F238E27FC236}">
              <a16:creationId xmlns:a16="http://schemas.microsoft.com/office/drawing/2014/main" xmlns="" id="{00000000-0008-0000-0200-0000DB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404" name="AutoShape 4" descr="image002">
          <a:extLst>
            <a:ext uri="{FF2B5EF4-FFF2-40B4-BE49-F238E27FC236}">
              <a16:creationId xmlns:a16="http://schemas.microsoft.com/office/drawing/2014/main" xmlns="" id="{00000000-0008-0000-0200-0000DC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405" name="AutoShape 10" descr="image002">
          <a:extLst>
            <a:ext uri="{FF2B5EF4-FFF2-40B4-BE49-F238E27FC236}">
              <a16:creationId xmlns:a16="http://schemas.microsoft.com/office/drawing/2014/main" xmlns="" id="{00000000-0008-0000-0200-0000DD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406" name="AutoShape 1" descr="image002">
          <a:extLst>
            <a:ext uri="{FF2B5EF4-FFF2-40B4-BE49-F238E27FC236}">
              <a16:creationId xmlns:a16="http://schemas.microsoft.com/office/drawing/2014/main" xmlns="" id="{00000000-0008-0000-0200-0000DE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407" name="AutoShape 2" descr="image002">
          <a:extLst>
            <a:ext uri="{FF2B5EF4-FFF2-40B4-BE49-F238E27FC236}">
              <a16:creationId xmlns:a16="http://schemas.microsoft.com/office/drawing/2014/main" xmlns="" id="{00000000-0008-0000-0200-0000DF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92</xdr:row>
      <xdr:rowOff>0</xdr:rowOff>
    </xdr:from>
    <xdr:ext cx="142875" cy="123825"/>
    <xdr:sp macro="" textlink="">
      <xdr:nvSpPr>
        <xdr:cNvPr id="2527" name="AutoShape 1" descr="image002">
          <a:extLst>
            <a:ext uri="{FF2B5EF4-FFF2-40B4-BE49-F238E27FC236}">
              <a16:creationId xmlns:a16="http://schemas.microsoft.com/office/drawing/2014/main" xmlns="" id="{00000000-0008-0000-0200-0000DF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528" name="AutoShape 2" descr="image002">
          <a:extLst>
            <a:ext uri="{FF2B5EF4-FFF2-40B4-BE49-F238E27FC236}">
              <a16:creationId xmlns:a16="http://schemas.microsoft.com/office/drawing/2014/main" xmlns="" id="{00000000-0008-0000-0200-0000E0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529" name="AutoShape 3" descr="image002">
          <a:extLst>
            <a:ext uri="{FF2B5EF4-FFF2-40B4-BE49-F238E27FC236}">
              <a16:creationId xmlns:a16="http://schemas.microsoft.com/office/drawing/2014/main" xmlns="" id="{00000000-0008-0000-0200-0000E1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530" name="AutoShape 4" descr="image002">
          <a:extLst>
            <a:ext uri="{FF2B5EF4-FFF2-40B4-BE49-F238E27FC236}">
              <a16:creationId xmlns:a16="http://schemas.microsoft.com/office/drawing/2014/main" xmlns="" id="{00000000-0008-0000-0200-0000E2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531" name="AutoShape 10" descr="image002">
          <a:extLst>
            <a:ext uri="{FF2B5EF4-FFF2-40B4-BE49-F238E27FC236}">
              <a16:creationId xmlns:a16="http://schemas.microsoft.com/office/drawing/2014/main" xmlns="" id="{00000000-0008-0000-0200-0000E3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532" name="AutoShape 1" descr="image002">
          <a:extLst>
            <a:ext uri="{FF2B5EF4-FFF2-40B4-BE49-F238E27FC236}">
              <a16:creationId xmlns:a16="http://schemas.microsoft.com/office/drawing/2014/main" xmlns="" id="{00000000-0008-0000-0200-0000E4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533" name="AutoShape 2" descr="image002">
          <a:extLst>
            <a:ext uri="{FF2B5EF4-FFF2-40B4-BE49-F238E27FC236}">
              <a16:creationId xmlns:a16="http://schemas.microsoft.com/office/drawing/2014/main" xmlns="" id="{00000000-0008-0000-0200-0000E5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534" name="AutoShape 3" descr="image002">
          <a:extLst>
            <a:ext uri="{FF2B5EF4-FFF2-40B4-BE49-F238E27FC236}">
              <a16:creationId xmlns:a16="http://schemas.microsoft.com/office/drawing/2014/main" xmlns="" id="{00000000-0008-0000-0200-0000E6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535" name="AutoShape 4" descr="image002">
          <a:extLst>
            <a:ext uri="{FF2B5EF4-FFF2-40B4-BE49-F238E27FC236}">
              <a16:creationId xmlns:a16="http://schemas.microsoft.com/office/drawing/2014/main" xmlns="" id="{00000000-0008-0000-0200-0000E7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536" name="AutoShape 10" descr="image002">
          <a:extLst>
            <a:ext uri="{FF2B5EF4-FFF2-40B4-BE49-F238E27FC236}">
              <a16:creationId xmlns:a16="http://schemas.microsoft.com/office/drawing/2014/main" xmlns="" id="{00000000-0008-0000-0200-0000E8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537" name="AutoShape 1" descr="image002">
          <a:extLst>
            <a:ext uri="{FF2B5EF4-FFF2-40B4-BE49-F238E27FC236}">
              <a16:creationId xmlns:a16="http://schemas.microsoft.com/office/drawing/2014/main" xmlns="" id="{00000000-0008-0000-0200-0000E9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538" name="AutoShape 2" descr="image002">
          <a:extLst>
            <a:ext uri="{FF2B5EF4-FFF2-40B4-BE49-F238E27FC236}">
              <a16:creationId xmlns:a16="http://schemas.microsoft.com/office/drawing/2014/main" xmlns="" id="{00000000-0008-0000-0200-0000EA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539" name="AutoShape 3" descr="image002">
          <a:extLst>
            <a:ext uri="{FF2B5EF4-FFF2-40B4-BE49-F238E27FC236}">
              <a16:creationId xmlns:a16="http://schemas.microsoft.com/office/drawing/2014/main" xmlns="" id="{00000000-0008-0000-0200-0000EB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540" name="AutoShape 4" descr="image002">
          <a:extLst>
            <a:ext uri="{FF2B5EF4-FFF2-40B4-BE49-F238E27FC236}">
              <a16:creationId xmlns:a16="http://schemas.microsoft.com/office/drawing/2014/main" xmlns="" id="{00000000-0008-0000-0200-0000EC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541" name="AutoShape 10" descr="image002">
          <a:extLst>
            <a:ext uri="{FF2B5EF4-FFF2-40B4-BE49-F238E27FC236}">
              <a16:creationId xmlns:a16="http://schemas.microsoft.com/office/drawing/2014/main" xmlns="" id="{00000000-0008-0000-0200-0000ED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542" name="AutoShape 1" descr="image002">
          <a:extLst>
            <a:ext uri="{FF2B5EF4-FFF2-40B4-BE49-F238E27FC236}">
              <a16:creationId xmlns:a16="http://schemas.microsoft.com/office/drawing/2014/main" xmlns="" id="{00000000-0008-0000-0200-0000EE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543" name="AutoShape 2" descr="image002">
          <a:extLst>
            <a:ext uri="{FF2B5EF4-FFF2-40B4-BE49-F238E27FC236}">
              <a16:creationId xmlns:a16="http://schemas.microsoft.com/office/drawing/2014/main" xmlns="" id="{00000000-0008-0000-0200-0000EF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544" name="AutoShape 3" descr="image002">
          <a:extLst>
            <a:ext uri="{FF2B5EF4-FFF2-40B4-BE49-F238E27FC236}">
              <a16:creationId xmlns:a16="http://schemas.microsoft.com/office/drawing/2014/main" xmlns="" id="{00000000-0008-0000-0200-0000F0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545" name="AutoShape 4" descr="image002">
          <a:extLst>
            <a:ext uri="{FF2B5EF4-FFF2-40B4-BE49-F238E27FC236}">
              <a16:creationId xmlns:a16="http://schemas.microsoft.com/office/drawing/2014/main" xmlns="" id="{00000000-0008-0000-0200-0000F1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546" name="AutoShape 10" descr="image002">
          <a:extLst>
            <a:ext uri="{FF2B5EF4-FFF2-40B4-BE49-F238E27FC236}">
              <a16:creationId xmlns:a16="http://schemas.microsoft.com/office/drawing/2014/main" xmlns="" id="{00000000-0008-0000-0200-0000F2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547" name="AutoShape 1" descr="image002">
          <a:extLst>
            <a:ext uri="{FF2B5EF4-FFF2-40B4-BE49-F238E27FC236}">
              <a16:creationId xmlns:a16="http://schemas.microsoft.com/office/drawing/2014/main" xmlns="" id="{00000000-0008-0000-0200-0000F3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548" name="AutoShape 2" descr="image002">
          <a:extLst>
            <a:ext uri="{FF2B5EF4-FFF2-40B4-BE49-F238E27FC236}">
              <a16:creationId xmlns:a16="http://schemas.microsoft.com/office/drawing/2014/main" xmlns="" id="{00000000-0008-0000-0200-0000F4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549" name="AutoShape 3" descr="image002">
          <a:extLst>
            <a:ext uri="{FF2B5EF4-FFF2-40B4-BE49-F238E27FC236}">
              <a16:creationId xmlns:a16="http://schemas.microsoft.com/office/drawing/2014/main" xmlns="" id="{00000000-0008-0000-0200-0000F5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550" name="AutoShape 4" descr="image002">
          <a:extLst>
            <a:ext uri="{FF2B5EF4-FFF2-40B4-BE49-F238E27FC236}">
              <a16:creationId xmlns:a16="http://schemas.microsoft.com/office/drawing/2014/main" xmlns="" id="{00000000-0008-0000-0200-0000F6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551" name="AutoShape 10" descr="image002">
          <a:extLst>
            <a:ext uri="{FF2B5EF4-FFF2-40B4-BE49-F238E27FC236}">
              <a16:creationId xmlns:a16="http://schemas.microsoft.com/office/drawing/2014/main" xmlns="" id="{00000000-0008-0000-0200-0000F7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552" name="AutoShape 1" descr="image002">
          <a:extLst>
            <a:ext uri="{FF2B5EF4-FFF2-40B4-BE49-F238E27FC236}">
              <a16:creationId xmlns:a16="http://schemas.microsoft.com/office/drawing/2014/main" xmlns="" id="{00000000-0008-0000-0200-0000F8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553" name="AutoShape 2" descr="image002">
          <a:extLst>
            <a:ext uri="{FF2B5EF4-FFF2-40B4-BE49-F238E27FC236}">
              <a16:creationId xmlns:a16="http://schemas.microsoft.com/office/drawing/2014/main" xmlns="" id="{00000000-0008-0000-0200-0000F9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554" name="AutoShape 3" descr="image002">
          <a:extLst>
            <a:ext uri="{FF2B5EF4-FFF2-40B4-BE49-F238E27FC236}">
              <a16:creationId xmlns:a16="http://schemas.microsoft.com/office/drawing/2014/main" xmlns="" id="{00000000-0008-0000-0200-0000FA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555" name="AutoShape 4" descr="image002">
          <a:extLst>
            <a:ext uri="{FF2B5EF4-FFF2-40B4-BE49-F238E27FC236}">
              <a16:creationId xmlns:a16="http://schemas.microsoft.com/office/drawing/2014/main" xmlns="" id="{00000000-0008-0000-0200-0000FB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556" name="AutoShape 10" descr="image002">
          <a:extLst>
            <a:ext uri="{FF2B5EF4-FFF2-40B4-BE49-F238E27FC236}">
              <a16:creationId xmlns:a16="http://schemas.microsoft.com/office/drawing/2014/main" xmlns="" id="{00000000-0008-0000-0200-0000FC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188</xdr:row>
      <xdr:rowOff>0</xdr:rowOff>
    </xdr:from>
    <xdr:ext cx="142875" cy="123825"/>
    <xdr:sp macro="" textlink="">
      <xdr:nvSpPr>
        <xdr:cNvPr id="2557" name="AutoShape 1" descr="image002">
          <a:extLst>
            <a:ext uri="{FF2B5EF4-FFF2-40B4-BE49-F238E27FC236}">
              <a16:creationId xmlns:a16="http://schemas.microsoft.com/office/drawing/2014/main" xmlns="" id="{00000000-0008-0000-0200-0000FD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188</xdr:row>
      <xdr:rowOff>0</xdr:rowOff>
    </xdr:from>
    <xdr:ext cx="142875" cy="123825"/>
    <xdr:sp macro="" textlink="">
      <xdr:nvSpPr>
        <xdr:cNvPr id="2558" name="AutoShape 2" descr="image002">
          <a:extLst>
            <a:ext uri="{FF2B5EF4-FFF2-40B4-BE49-F238E27FC236}">
              <a16:creationId xmlns:a16="http://schemas.microsoft.com/office/drawing/2014/main" xmlns="" id="{00000000-0008-0000-0200-0000FE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188</xdr:row>
      <xdr:rowOff>0</xdr:rowOff>
    </xdr:from>
    <xdr:ext cx="142875" cy="123825"/>
    <xdr:sp macro="" textlink="">
      <xdr:nvSpPr>
        <xdr:cNvPr id="2559" name="AutoShape 3" descr="image002">
          <a:extLst>
            <a:ext uri="{FF2B5EF4-FFF2-40B4-BE49-F238E27FC236}">
              <a16:creationId xmlns:a16="http://schemas.microsoft.com/office/drawing/2014/main" xmlns="" id="{00000000-0008-0000-0200-0000FF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188</xdr:row>
      <xdr:rowOff>0</xdr:rowOff>
    </xdr:from>
    <xdr:ext cx="142875" cy="123825"/>
    <xdr:sp macro="" textlink="">
      <xdr:nvSpPr>
        <xdr:cNvPr id="2560" name="AutoShape 4" descr="image002">
          <a:extLst>
            <a:ext uri="{FF2B5EF4-FFF2-40B4-BE49-F238E27FC236}">
              <a16:creationId xmlns:a16="http://schemas.microsoft.com/office/drawing/2014/main" xmlns="" id="{00000000-0008-0000-0200-0000000A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188</xdr:row>
      <xdr:rowOff>0</xdr:rowOff>
    </xdr:from>
    <xdr:ext cx="142875" cy="123825"/>
    <xdr:sp macro="" textlink="">
      <xdr:nvSpPr>
        <xdr:cNvPr id="2561" name="AutoShape 10" descr="image002">
          <a:extLst>
            <a:ext uri="{FF2B5EF4-FFF2-40B4-BE49-F238E27FC236}">
              <a16:creationId xmlns:a16="http://schemas.microsoft.com/office/drawing/2014/main" xmlns="" id="{00000000-0008-0000-0200-0000010A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188</xdr:row>
      <xdr:rowOff>0</xdr:rowOff>
    </xdr:from>
    <xdr:ext cx="142875" cy="123825"/>
    <xdr:sp macro="" textlink="">
      <xdr:nvSpPr>
        <xdr:cNvPr id="2562" name="AutoShape 1" descr="image002">
          <a:extLst>
            <a:ext uri="{FF2B5EF4-FFF2-40B4-BE49-F238E27FC236}">
              <a16:creationId xmlns:a16="http://schemas.microsoft.com/office/drawing/2014/main" xmlns="" id="{00000000-0008-0000-0200-0000020A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188</xdr:row>
      <xdr:rowOff>0</xdr:rowOff>
    </xdr:from>
    <xdr:ext cx="142875" cy="123825"/>
    <xdr:sp macro="" textlink="">
      <xdr:nvSpPr>
        <xdr:cNvPr id="2563" name="AutoShape 2" descr="image002">
          <a:extLst>
            <a:ext uri="{FF2B5EF4-FFF2-40B4-BE49-F238E27FC236}">
              <a16:creationId xmlns:a16="http://schemas.microsoft.com/office/drawing/2014/main" xmlns="" id="{00000000-0008-0000-0200-0000030A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188</xdr:row>
      <xdr:rowOff>0</xdr:rowOff>
    </xdr:from>
    <xdr:ext cx="142875" cy="123825"/>
    <xdr:sp macro="" textlink="">
      <xdr:nvSpPr>
        <xdr:cNvPr id="2564" name="AutoShape 3" descr="image002">
          <a:extLst>
            <a:ext uri="{FF2B5EF4-FFF2-40B4-BE49-F238E27FC236}">
              <a16:creationId xmlns:a16="http://schemas.microsoft.com/office/drawing/2014/main" xmlns="" id="{00000000-0008-0000-0200-0000040A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188</xdr:row>
      <xdr:rowOff>0</xdr:rowOff>
    </xdr:from>
    <xdr:ext cx="142875" cy="123825"/>
    <xdr:sp macro="" textlink="">
      <xdr:nvSpPr>
        <xdr:cNvPr id="2565" name="AutoShape 4" descr="image002">
          <a:extLst>
            <a:ext uri="{FF2B5EF4-FFF2-40B4-BE49-F238E27FC236}">
              <a16:creationId xmlns:a16="http://schemas.microsoft.com/office/drawing/2014/main" xmlns="" id="{00000000-0008-0000-0200-0000050A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188</xdr:row>
      <xdr:rowOff>0</xdr:rowOff>
    </xdr:from>
    <xdr:ext cx="142875" cy="123825"/>
    <xdr:sp macro="" textlink="">
      <xdr:nvSpPr>
        <xdr:cNvPr id="2566" name="AutoShape 10" descr="image002">
          <a:extLst>
            <a:ext uri="{FF2B5EF4-FFF2-40B4-BE49-F238E27FC236}">
              <a16:creationId xmlns:a16="http://schemas.microsoft.com/office/drawing/2014/main" xmlns="" id="{00000000-0008-0000-0200-0000060A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188</xdr:row>
      <xdr:rowOff>0</xdr:rowOff>
    </xdr:from>
    <xdr:ext cx="142875" cy="123825"/>
    <xdr:sp macro="" textlink="">
      <xdr:nvSpPr>
        <xdr:cNvPr id="2567" name="AutoShape 1" descr="image002">
          <a:extLst>
            <a:ext uri="{FF2B5EF4-FFF2-40B4-BE49-F238E27FC236}">
              <a16:creationId xmlns:a16="http://schemas.microsoft.com/office/drawing/2014/main" xmlns="" id="{00000000-0008-0000-0200-0000070A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188</xdr:row>
      <xdr:rowOff>0</xdr:rowOff>
    </xdr:from>
    <xdr:ext cx="142875" cy="123825"/>
    <xdr:sp macro="" textlink="">
      <xdr:nvSpPr>
        <xdr:cNvPr id="2568" name="AutoShape 2" descr="image002">
          <a:extLst>
            <a:ext uri="{FF2B5EF4-FFF2-40B4-BE49-F238E27FC236}">
              <a16:creationId xmlns:a16="http://schemas.microsoft.com/office/drawing/2014/main" xmlns="" id="{00000000-0008-0000-0200-0000080A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188</xdr:row>
      <xdr:rowOff>0</xdr:rowOff>
    </xdr:from>
    <xdr:ext cx="142875" cy="123825"/>
    <xdr:sp macro="" textlink="">
      <xdr:nvSpPr>
        <xdr:cNvPr id="2569" name="AutoShape 3" descr="image002">
          <a:extLst>
            <a:ext uri="{FF2B5EF4-FFF2-40B4-BE49-F238E27FC236}">
              <a16:creationId xmlns:a16="http://schemas.microsoft.com/office/drawing/2014/main" xmlns="" id="{00000000-0008-0000-0200-0000090A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188</xdr:row>
      <xdr:rowOff>0</xdr:rowOff>
    </xdr:from>
    <xdr:ext cx="142875" cy="123825"/>
    <xdr:sp macro="" textlink="">
      <xdr:nvSpPr>
        <xdr:cNvPr id="2570" name="AutoShape 4" descr="image002">
          <a:extLst>
            <a:ext uri="{FF2B5EF4-FFF2-40B4-BE49-F238E27FC236}">
              <a16:creationId xmlns:a16="http://schemas.microsoft.com/office/drawing/2014/main" xmlns="" id="{00000000-0008-0000-0200-00000A0A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188</xdr:row>
      <xdr:rowOff>0</xdr:rowOff>
    </xdr:from>
    <xdr:ext cx="142875" cy="123825"/>
    <xdr:sp macro="" textlink="">
      <xdr:nvSpPr>
        <xdr:cNvPr id="2571" name="AutoShape 10" descr="image002">
          <a:extLst>
            <a:ext uri="{FF2B5EF4-FFF2-40B4-BE49-F238E27FC236}">
              <a16:creationId xmlns:a16="http://schemas.microsoft.com/office/drawing/2014/main" xmlns="" id="{00000000-0008-0000-0200-00000B0A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07" name="AutoShape 1" descr="image002">
          <a:extLst>
            <a:ext uri="{FF2B5EF4-FFF2-40B4-BE49-F238E27FC236}">
              <a16:creationId xmlns:a16="http://schemas.microsoft.com/office/drawing/2014/main" xmlns="" id="{00000000-0008-0000-0200-00002F0A0000}"/>
            </a:ext>
          </a:extLst>
        </xdr:cNvPr>
        <xdr:cNvSpPr>
          <a:spLocks noChangeAspect="1" noChangeArrowheads="1"/>
        </xdr:cNvSpPr>
      </xdr:nvSpPr>
      <xdr:spPr bwMode="auto">
        <a:xfrm>
          <a:off x="484188" y="519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08" name="AutoShape 2" descr="image002">
          <a:extLst>
            <a:ext uri="{FF2B5EF4-FFF2-40B4-BE49-F238E27FC236}">
              <a16:creationId xmlns:a16="http://schemas.microsoft.com/office/drawing/2014/main" xmlns="" id="{00000000-0008-0000-0200-0000300A0000}"/>
            </a:ext>
          </a:extLst>
        </xdr:cNvPr>
        <xdr:cNvSpPr>
          <a:spLocks noChangeAspect="1" noChangeArrowheads="1"/>
        </xdr:cNvSpPr>
      </xdr:nvSpPr>
      <xdr:spPr bwMode="auto">
        <a:xfrm>
          <a:off x="484188" y="519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09" name="AutoShape 3" descr="image002">
          <a:extLst>
            <a:ext uri="{FF2B5EF4-FFF2-40B4-BE49-F238E27FC236}">
              <a16:creationId xmlns:a16="http://schemas.microsoft.com/office/drawing/2014/main" xmlns="" id="{00000000-0008-0000-0200-0000310A0000}"/>
            </a:ext>
          </a:extLst>
        </xdr:cNvPr>
        <xdr:cNvSpPr>
          <a:spLocks noChangeAspect="1" noChangeArrowheads="1"/>
        </xdr:cNvSpPr>
      </xdr:nvSpPr>
      <xdr:spPr bwMode="auto">
        <a:xfrm>
          <a:off x="484188" y="519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10" name="AutoShape 4" descr="image002">
          <a:extLst>
            <a:ext uri="{FF2B5EF4-FFF2-40B4-BE49-F238E27FC236}">
              <a16:creationId xmlns:a16="http://schemas.microsoft.com/office/drawing/2014/main" xmlns="" id="{00000000-0008-0000-0200-0000320A0000}"/>
            </a:ext>
          </a:extLst>
        </xdr:cNvPr>
        <xdr:cNvSpPr>
          <a:spLocks noChangeAspect="1" noChangeArrowheads="1"/>
        </xdr:cNvSpPr>
      </xdr:nvSpPr>
      <xdr:spPr bwMode="auto">
        <a:xfrm>
          <a:off x="484188" y="519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11" name="AutoShape 10" descr="image002">
          <a:extLst>
            <a:ext uri="{FF2B5EF4-FFF2-40B4-BE49-F238E27FC236}">
              <a16:creationId xmlns:a16="http://schemas.microsoft.com/office/drawing/2014/main" xmlns="" id="{00000000-0008-0000-0200-0000330A0000}"/>
            </a:ext>
          </a:extLst>
        </xdr:cNvPr>
        <xdr:cNvSpPr>
          <a:spLocks noChangeAspect="1" noChangeArrowheads="1"/>
        </xdr:cNvSpPr>
      </xdr:nvSpPr>
      <xdr:spPr bwMode="auto">
        <a:xfrm>
          <a:off x="484188" y="519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12" name="AutoShape 1" descr="image002">
          <a:extLst>
            <a:ext uri="{FF2B5EF4-FFF2-40B4-BE49-F238E27FC236}">
              <a16:creationId xmlns:a16="http://schemas.microsoft.com/office/drawing/2014/main" xmlns="" id="{00000000-0008-0000-0200-0000340A0000}"/>
            </a:ext>
          </a:extLst>
        </xdr:cNvPr>
        <xdr:cNvSpPr>
          <a:spLocks noChangeAspect="1" noChangeArrowheads="1"/>
        </xdr:cNvSpPr>
      </xdr:nvSpPr>
      <xdr:spPr bwMode="auto">
        <a:xfrm>
          <a:off x="484188" y="7024688"/>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13" name="AutoShape 2" descr="image002">
          <a:extLst>
            <a:ext uri="{FF2B5EF4-FFF2-40B4-BE49-F238E27FC236}">
              <a16:creationId xmlns:a16="http://schemas.microsoft.com/office/drawing/2014/main" xmlns="" id="{00000000-0008-0000-0200-0000350A0000}"/>
            </a:ext>
          </a:extLst>
        </xdr:cNvPr>
        <xdr:cNvSpPr>
          <a:spLocks noChangeAspect="1" noChangeArrowheads="1"/>
        </xdr:cNvSpPr>
      </xdr:nvSpPr>
      <xdr:spPr bwMode="auto">
        <a:xfrm>
          <a:off x="484188" y="7024688"/>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14" name="AutoShape 3" descr="image002">
          <a:extLst>
            <a:ext uri="{FF2B5EF4-FFF2-40B4-BE49-F238E27FC236}">
              <a16:creationId xmlns:a16="http://schemas.microsoft.com/office/drawing/2014/main" xmlns="" id="{00000000-0008-0000-0200-0000360A0000}"/>
            </a:ext>
          </a:extLst>
        </xdr:cNvPr>
        <xdr:cNvSpPr>
          <a:spLocks noChangeAspect="1" noChangeArrowheads="1"/>
        </xdr:cNvSpPr>
      </xdr:nvSpPr>
      <xdr:spPr bwMode="auto">
        <a:xfrm>
          <a:off x="484188" y="7024688"/>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15" name="AutoShape 4" descr="image002">
          <a:extLst>
            <a:ext uri="{FF2B5EF4-FFF2-40B4-BE49-F238E27FC236}">
              <a16:creationId xmlns:a16="http://schemas.microsoft.com/office/drawing/2014/main" xmlns="" id="{00000000-0008-0000-0200-0000370A0000}"/>
            </a:ext>
          </a:extLst>
        </xdr:cNvPr>
        <xdr:cNvSpPr>
          <a:spLocks noChangeAspect="1" noChangeArrowheads="1"/>
        </xdr:cNvSpPr>
      </xdr:nvSpPr>
      <xdr:spPr bwMode="auto">
        <a:xfrm>
          <a:off x="484188" y="7024688"/>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16" name="AutoShape 10" descr="image002">
          <a:extLst>
            <a:ext uri="{FF2B5EF4-FFF2-40B4-BE49-F238E27FC236}">
              <a16:creationId xmlns:a16="http://schemas.microsoft.com/office/drawing/2014/main" xmlns="" id="{00000000-0008-0000-0200-0000380A0000}"/>
            </a:ext>
          </a:extLst>
        </xdr:cNvPr>
        <xdr:cNvSpPr>
          <a:spLocks noChangeAspect="1" noChangeArrowheads="1"/>
        </xdr:cNvSpPr>
      </xdr:nvSpPr>
      <xdr:spPr bwMode="auto">
        <a:xfrm>
          <a:off x="484188" y="7024688"/>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17" name="AutoShape 1" descr="image002">
          <a:extLst>
            <a:ext uri="{FF2B5EF4-FFF2-40B4-BE49-F238E27FC236}">
              <a16:creationId xmlns:a16="http://schemas.microsoft.com/office/drawing/2014/main" xmlns="" id="{00000000-0008-0000-0200-0000390A0000}"/>
            </a:ext>
          </a:extLst>
        </xdr:cNvPr>
        <xdr:cNvSpPr>
          <a:spLocks noChangeAspect="1" noChangeArrowheads="1"/>
        </xdr:cNvSpPr>
      </xdr:nvSpPr>
      <xdr:spPr bwMode="auto">
        <a:xfrm>
          <a:off x="484188" y="7024688"/>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18" name="AutoShape 2" descr="image002">
          <a:extLst>
            <a:ext uri="{FF2B5EF4-FFF2-40B4-BE49-F238E27FC236}">
              <a16:creationId xmlns:a16="http://schemas.microsoft.com/office/drawing/2014/main" xmlns="" id="{00000000-0008-0000-0200-00003A0A0000}"/>
            </a:ext>
          </a:extLst>
        </xdr:cNvPr>
        <xdr:cNvSpPr>
          <a:spLocks noChangeAspect="1" noChangeArrowheads="1"/>
        </xdr:cNvSpPr>
      </xdr:nvSpPr>
      <xdr:spPr bwMode="auto">
        <a:xfrm>
          <a:off x="484188" y="7024688"/>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19" name="AutoShape 3" descr="image002">
          <a:extLst>
            <a:ext uri="{FF2B5EF4-FFF2-40B4-BE49-F238E27FC236}">
              <a16:creationId xmlns:a16="http://schemas.microsoft.com/office/drawing/2014/main" xmlns="" id="{00000000-0008-0000-0200-00003B0A0000}"/>
            </a:ext>
          </a:extLst>
        </xdr:cNvPr>
        <xdr:cNvSpPr>
          <a:spLocks noChangeAspect="1" noChangeArrowheads="1"/>
        </xdr:cNvSpPr>
      </xdr:nvSpPr>
      <xdr:spPr bwMode="auto">
        <a:xfrm>
          <a:off x="484188" y="7024688"/>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20" name="AutoShape 4" descr="image002">
          <a:extLst>
            <a:ext uri="{FF2B5EF4-FFF2-40B4-BE49-F238E27FC236}">
              <a16:creationId xmlns:a16="http://schemas.microsoft.com/office/drawing/2014/main" xmlns="" id="{00000000-0008-0000-0200-00003C0A0000}"/>
            </a:ext>
          </a:extLst>
        </xdr:cNvPr>
        <xdr:cNvSpPr>
          <a:spLocks noChangeAspect="1" noChangeArrowheads="1"/>
        </xdr:cNvSpPr>
      </xdr:nvSpPr>
      <xdr:spPr bwMode="auto">
        <a:xfrm>
          <a:off x="484188" y="7024688"/>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21" name="AutoShape 10" descr="image002">
          <a:extLst>
            <a:ext uri="{FF2B5EF4-FFF2-40B4-BE49-F238E27FC236}">
              <a16:creationId xmlns:a16="http://schemas.microsoft.com/office/drawing/2014/main" xmlns="" id="{00000000-0008-0000-0200-00003D0A0000}"/>
            </a:ext>
          </a:extLst>
        </xdr:cNvPr>
        <xdr:cNvSpPr>
          <a:spLocks noChangeAspect="1" noChangeArrowheads="1"/>
        </xdr:cNvSpPr>
      </xdr:nvSpPr>
      <xdr:spPr bwMode="auto">
        <a:xfrm>
          <a:off x="484188" y="7024688"/>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22" name="AutoShape 1" descr="image002">
          <a:extLst>
            <a:ext uri="{FF2B5EF4-FFF2-40B4-BE49-F238E27FC236}">
              <a16:creationId xmlns:a16="http://schemas.microsoft.com/office/drawing/2014/main" xmlns="" id="{00000000-0008-0000-0200-00003E0A0000}"/>
            </a:ext>
          </a:extLst>
        </xdr:cNvPr>
        <xdr:cNvSpPr>
          <a:spLocks noChangeAspect="1" noChangeArrowheads="1"/>
        </xdr:cNvSpPr>
      </xdr:nvSpPr>
      <xdr:spPr bwMode="auto">
        <a:xfrm>
          <a:off x="484188" y="7024688"/>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23" name="AutoShape 2" descr="image002">
          <a:extLst>
            <a:ext uri="{FF2B5EF4-FFF2-40B4-BE49-F238E27FC236}">
              <a16:creationId xmlns:a16="http://schemas.microsoft.com/office/drawing/2014/main" xmlns="" id="{00000000-0008-0000-0200-00003F0A0000}"/>
            </a:ext>
          </a:extLst>
        </xdr:cNvPr>
        <xdr:cNvSpPr>
          <a:spLocks noChangeAspect="1" noChangeArrowheads="1"/>
        </xdr:cNvSpPr>
      </xdr:nvSpPr>
      <xdr:spPr bwMode="auto">
        <a:xfrm>
          <a:off x="484188" y="7024688"/>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24" name="AutoShape 3" descr="image002">
          <a:extLst>
            <a:ext uri="{FF2B5EF4-FFF2-40B4-BE49-F238E27FC236}">
              <a16:creationId xmlns:a16="http://schemas.microsoft.com/office/drawing/2014/main" xmlns="" id="{00000000-0008-0000-0200-0000400A0000}"/>
            </a:ext>
          </a:extLst>
        </xdr:cNvPr>
        <xdr:cNvSpPr>
          <a:spLocks noChangeAspect="1" noChangeArrowheads="1"/>
        </xdr:cNvSpPr>
      </xdr:nvSpPr>
      <xdr:spPr bwMode="auto">
        <a:xfrm>
          <a:off x="484188" y="7024688"/>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25" name="AutoShape 4" descr="image002">
          <a:extLst>
            <a:ext uri="{FF2B5EF4-FFF2-40B4-BE49-F238E27FC236}">
              <a16:creationId xmlns:a16="http://schemas.microsoft.com/office/drawing/2014/main" xmlns="" id="{00000000-0008-0000-0200-0000410A0000}"/>
            </a:ext>
          </a:extLst>
        </xdr:cNvPr>
        <xdr:cNvSpPr>
          <a:spLocks noChangeAspect="1" noChangeArrowheads="1"/>
        </xdr:cNvSpPr>
      </xdr:nvSpPr>
      <xdr:spPr bwMode="auto">
        <a:xfrm>
          <a:off x="484188" y="7024688"/>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26" name="AutoShape 10" descr="image002">
          <a:extLst>
            <a:ext uri="{FF2B5EF4-FFF2-40B4-BE49-F238E27FC236}">
              <a16:creationId xmlns:a16="http://schemas.microsoft.com/office/drawing/2014/main" xmlns="" id="{00000000-0008-0000-0200-0000420A0000}"/>
            </a:ext>
          </a:extLst>
        </xdr:cNvPr>
        <xdr:cNvSpPr>
          <a:spLocks noChangeAspect="1" noChangeArrowheads="1"/>
        </xdr:cNvSpPr>
      </xdr:nvSpPr>
      <xdr:spPr bwMode="auto">
        <a:xfrm>
          <a:off x="484188" y="7024688"/>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27" name="AutoShape 1" descr="image002">
          <a:extLst>
            <a:ext uri="{FF2B5EF4-FFF2-40B4-BE49-F238E27FC236}">
              <a16:creationId xmlns:a16="http://schemas.microsoft.com/office/drawing/2014/main" xmlns="" id="{00000000-0008-0000-0200-0000430A0000}"/>
            </a:ext>
          </a:extLst>
        </xdr:cNvPr>
        <xdr:cNvSpPr>
          <a:spLocks noChangeAspect="1" noChangeArrowheads="1"/>
        </xdr:cNvSpPr>
      </xdr:nvSpPr>
      <xdr:spPr bwMode="auto">
        <a:xfrm>
          <a:off x="484188" y="7318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28" name="AutoShape 2" descr="image002">
          <a:extLst>
            <a:ext uri="{FF2B5EF4-FFF2-40B4-BE49-F238E27FC236}">
              <a16:creationId xmlns:a16="http://schemas.microsoft.com/office/drawing/2014/main" xmlns="" id="{00000000-0008-0000-0200-0000440A0000}"/>
            </a:ext>
          </a:extLst>
        </xdr:cNvPr>
        <xdr:cNvSpPr>
          <a:spLocks noChangeAspect="1" noChangeArrowheads="1"/>
        </xdr:cNvSpPr>
      </xdr:nvSpPr>
      <xdr:spPr bwMode="auto">
        <a:xfrm>
          <a:off x="484188" y="7318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29" name="AutoShape 3" descr="image002">
          <a:extLst>
            <a:ext uri="{FF2B5EF4-FFF2-40B4-BE49-F238E27FC236}">
              <a16:creationId xmlns:a16="http://schemas.microsoft.com/office/drawing/2014/main" xmlns="" id="{00000000-0008-0000-0200-0000450A0000}"/>
            </a:ext>
          </a:extLst>
        </xdr:cNvPr>
        <xdr:cNvSpPr>
          <a:spLocks noChangeAspect="1" noChangeArrowheads="1"/>
        </xdr:cNvSpPr>
      </xdr:nvSpPr>
      <xdr:spPr bwMode="auto">
        <a:xfrm>
          <a:off x="484188" y="7318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30" name="AutoShape 4" descr="image002">
          <a:extLst>
            <a:ext uri="{FF2B5EF4-FFF2-40B4-BE49-F238E27FC236}">
              <a16:creationId xmlns:a16="http://schemas.microsoft.com/office/drawing/2014/main" xmlns="" id="{00000000-0008-0000-0200-0000460A0000}"/>
            </a:ext>
          </a:extLst>
        </xdr:cNvPr>
        <xdr:cNvSpPr>
          <a:spLocks noChangeAspect="1" noChangeArrowheads="1"/>
        </xdr:cNvSpPr>
      </xdr:nvSpPr>
      <xdr:spPr bwMode="auto">
        <a:xfrm>
          <a:off x="484188" y="7318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31" name="AutoShape 10" descr="image002">
          <a:extLst>
            <a:ext uri="{FF2B5EF4-FFF2-40B4-BE49-F238E27FC236}">
              <a16:creationId xmlns:a16="http://schemas.microsoft.com/office/drawing/2014/main" xmlns="" id="{00000000-0008-0000-0200-0000470A0000}"/>
            </a:ext>
          </a:extLst>
        </xdr:cNvPr>
        <xdr:cNvSpPr>
          <a:spLocks noChangeAspect="1" noChangeArrowheads="1"/>
        </xdr:cNvSpPr>
      </xdr:nvSpPr>
      <xdr:spPr bwMode="auto">
        <a:xfrm>
          <a:off x="484188" y="7318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32" name="AutoShape 1" descr="image002">
          <a:extLst>
            <a:ext uri="{FF2B5EF4-FFF2-40B4-BE49-F238E27FC236}">
              <a16:creationId xmlns:a16="http://schemas.microsoft.com/office/drawing/2014/main" xmlns="" id="{00000000-0008-0000-0200-0000480A0000}"/>
            </a:ext>
          </a:extLst>
        </xdr:cNvPr>
        <xdr:cNvSpPr>
          <a:spLocks noChangeAspect="1" noChangeArrowheads="1"/>
        </xdr:cNvSpPr>
      </xdr:nvSpPr>
      <xdr:spPr bwMode="auto">
        <a:xfrm>
          <a:off x="484188" y="7024688"/>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33" name="AutoShape 2" descr="image002">
          <a:extLst>
            <a:ext uri="{FF2B5EF4-FFF2-40B4-BE49-F238E27FC236}">
              <a16:creationId xmlns:a16="http://schemas.microsoft.com/office/drawing/2014/main" xmlns="" id="{00000000-0008-0000-0200-0000490A0000}"/>
            </a:ext>
          </a:extLst>
        </xdr:cNvPr>
        <xdr:cNvSpPr>
          <a:spLocks noChangeAspect="1" noChangeArrowheads="1"/>
        </xdr:cNvSpPr>
      </xdr:nvSpPr>
      <xdr:spPr bwMode="auto">
        <a:xfrm>
          <a:off x="484188" y="7024688"/>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34" name="AutoShape 3" descr="image002">
          <a:extLst>
            <a:ext uri="{FF2B5EF4-FFF2-40B4-BE49-F238E27FC236}">
              <a16:creationId xmlns:a16="http://schemas.microsoft.com/office/drawing/2014/main" xmlns="" id="{00000000-0008-0000-0200-00004A0A0000}"/>
            </a:ext>
          </a:extLst>
        </xdr:cNvPr>
        <xdr:cNvSpPr>
          <a:spLocks noChangeAspect="1" noChangeArrowheads="1"/>
        </xdr:cNvSpPr>
      </xdr:nvSpPr>
      <xdr:spPr bwMode="auto">
        <a:xfrm>
          <a:off x="484188" y="7024688"/>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35" name="AutoShape 4" descr="image002">
          <a:extLst>
            <a:ext uri="{FF2B5EF4-FFF2-40B4-BE49-F238E27FC236}">
              <a16:creationId xmlns:a16="http://schemas.microsoft.com/office/drawing/2014/main" xmlns="" id="{00000000-0008-0000-0200-00004B0A0000}"/>
            </a:ext>
          </a:extLst>
        </xdr:cNvPr>
        <xdr:cNvSpPr>
          <a:spLocks noChangeAspect="1" noChangeArrowheads="1"/>
        </xdr:cNvSpPr>
      </xdr:nvSpPr>
      <xdr:spPr bwMode="auto">
        <a:xfrm>
          <a:off x="484188" y="7024688"/>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36" name="AutoShape 10" descr="image002">
          <a:extLst>
            <a:ext uri="{FF2B5EF4-FFF2-40B4-BE49-F238E27FC236}">
              <a16:creationId xmlns:a16="http://schemas.microsoft.com/office/drawing/2014/main" xmlns="" id="{00000000-0008-0000-0200-00004C0A0000}"/>
            </a:ext>
          </a:extLst>
        </xdr:cNvPr>
        <xdr:cNvSpPr>
          <a:spLocks noChangeAspect="1" noChangeArrowheads="1"/>
        </xdr:cNvSpPr>
      </xdr:nvSpPr>
      <xdr:spPr bwMode="auto">
        <a:xfrm>
          <a:off x="484188" y="7024688"/>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37" name="AutoShape 1" descr="image002">
          <a:extLst>
            <a:ext uri="{FF2B5EF4-FFF2-40B4-BE49-F238E27FC236}">
              <a16:creationId xmlns:a16="http://schemas.microsoft.com/office/drawing/2014/main" xmlns="" id="{00000000-0008-0000-0200-00004D0A0000}"/>
            </a:ext>
          </a:extLst>
        </xdr:cNvPr>
        <xdr:cNvSpPr>
          <a:spLocks noChangeAspect="1" noChangeArrowheads="1"/>
        </xdr:cNvSpPr>
      </xdr:nvSpPr>
      <xdr:spPr bwMode="auto">
        <a:xfrm>
          <a:off x="484188" y="75247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38" name="AutoShape 2" descr="image002">
          <a:extLst>
            <a:ext uri="{FF2B5EF4-FFF2-40B4-BE49-F238E27FC236}">
              <a16:creationId xmlns:a16="http://schemas.microsoft.com/office/drawing/2014/main" xmlns="" id="{00000000-0008-0000-0200-00004E0A0000}"/>
            </a:ext>
          </a:extLst>
        </xdr:cNvPr>
        <xdr:cNvSpPr>
          <a:spLocks noChangeAspect="1" noChangeArrowheads="1"/>
        </xdr:cNvSpPr>
      </xdr:nvSpPr>
      <xdr:spPr bwMode="auto">
        <a:xfrm>
          <a:off x="484188" y="75247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39" name="AutoShape 3" descr="image002">
          <a:extLst>
            <a:ext uri="{FF2B5EF4-FFF2-40B4-BE49-F238E27FC236}">
              <a16:creationId xmlns:a16="http://schemas.microsoft.com/office/drawing/2014/main" xmlns="" id="{00000000-0008-0000-0200-00004F0A0000}"/>
            </a:ext>
          </a:extLst>
        </xdr:cNvPr>
        <xdr:cNvSpPr>
          <a:spLocks noChangeAspect="1" noChangeArrowheads="1"/>
        </xdr:cNvSpPr>
      </xdr:nvSpPr>
      <xdr:spPr bwMode="auto">
        <a:xfrm>
          <a:off x="484188" y="75247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40" name="AutoShape 4" descr="image002">
          <a:extLst>
            <a:ext uri="{FF2B5EF4-FFF2-40B4-BE49-F238E27FC236}">
              <a16:creationId xmlns:a16="http://schemas.microsoft.com/office/drawing/2014/main" xmlns="" id="{00000000-0008-0000-0200-0000500A0000}"/>
            </a:ext>
          </a:extLst>
        </xdr:cNvPr>
        <xdr:cNvSpPr>
          <a:spLocks noChangeAspect="1" noChangeArrowheads="1"/>
        </xdr:cNvSpPr>
      </xdr:nvSpPr>
      <xdr:spPr bwMode="auto">
        <a:xfrm>
          <a:off x="484188" y="75247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41" name="AutoShape 10" descr="image002">
          <a:extLst>
            <a:ext uri="{FF2B5EF4-FFF2-40B4-BE49-F238E27FC236}">
              <a16:creationId xmlns:a16="http://schemas.microsoft.com/office/drawing/2014/main" xmlns="" id="{00000000-0008-0000-0200-0000510A0000}"/>
            </a:ext>
          </a:extLst>
        </xdr:cNvPr>
        <xdr:cNvSpPr>
          <a:spLocks noChangeAspect="1" noChangeArrowheads="1"/>
        </xdr:cNvSpPr>
      </xdr:nvSpPr>
      <xdr:spPr bwMode="auto">
        <a:xfrm>
          <a:off x="484188" y="75247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47" name="AutoShape 1" descr="image002">
          <a:extLst>
            <a:ext uri="{FF2B5EF4-FFF2-40B4-BE49-F238E27FC236}">
              <a16:creationId xmlns:a16="http://schemas.microsoft.com/office/drawing/2014/main" xmlns="" id="{00000000-0008-0000-0200-0000570A0000}"/>
            </a:ext>
          </a:extLst>
        </xdr:cNvPr>
        <xdr:cNvSpPr>
          <a:spLocks noChangeAspect="1" noChangeArrowheads="1"/>
        </xdr:cNvSpPr>
      </xdr:nvSpPr>
      <xdr:spPr bwMode="auto">
        <a:xfrm>
          <a:off x="484188" y="19685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48" name="AutoShape 2" descr="image002">
          <a:extLst>
            <a:ext uri="{FF2B5EF4-FFF2-40B4-BE49-F238E27FC236}">
              <a16:creationId xmlns:a16="http://schemas.microsoft.com/office/drawing/2014/main" xmlns="" id="{00000000-0008-0000-0200-0000580A0000}"/>
            </a:ext>
          </a:extLst>
        </xdr:cNvPr>
        <xdr:cNvSpPr>
          <a:spLocks noChangeAspect="1" noChangeArrowheads="1"/>
        </xdr:cNvSpPr>
      </xdr:nvSpPr>
      <xdr:spPr bwMode="auto">
        <a:xfrm>
          <a:off x="484188" y="19685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49" name="AutoShape 3" descr="image002">
          <a:extLst>
            <a:ext uri="{FF2B5EF4-FFF2-40B4-BE49-F238E27FC236}">
              <a16:creationId xmlns:a16="http://schemas.microsoft.com/office/drawing/2014/main" xmlns="" id="{00000000-0008-0000-0200-0000590A0000}"/>
            </a:ext>
          </a:extLst>
        </xdr:cNvPr>
        <xdr:cNvSpPr>
          <a:spLocks noChangeAspect="1" noChangeArrowheads="1"/>
        </xdr:cNvSpPr>
      </xdr:nvSpPr>
      <xdr:spPr bwMode="auto">
        <a:xfrm>
          <a:off x="484188" y="19685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50" name="AutoShape 4" descr="image002">
          <a:extLst>
            <a:ext uri="{FF2B5EF4-FFF2-40B4-BE49-F238E27FC236}">
              <a16:creationId xmlns:a16="http://schemas.microsoft.com/office/drawing/2014/main" xmlns="" id="{00000000-0008-0000-0200-00005A0A0000}"/>
            </a:ext>
          </a:extLst>
        </xdr:cNvPr>
        <xdr:cNvSpPr>
          <a:spLocks noChangeAspect="1" noChangeArrowheads="1"/>
        </xdr:cNvSpPr>
      </xdr:nvSpPr>
      <xdr:spPr bwMode="auto">
        <a:xfrm>
          <a:off x="484188" y="19685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51" name="AutoShape 10" descr="image002">
          <a:extLst>
            <a:ext uri="{FF2B5EF4-FFF2-40B4-BE49-F238E27FC236}">
              <a16:creationId xmlns:a16="http://schemas.microsoft.com/office/drawing/2014/main" xmlns="" id="{00000000-0008-0000-0200-00005B0A0000}"/>
            </a:ext>
          </a:extLst>
        </xdr:cNvPr>
        <xdr:cNvSpPr>
          <a:spLocks noChangeAspect="1" noChangeArrowheads="1"/>
        </xdr:cNvSpPr>
      </xdr:nvSpPr>
      <xdr:spPr bwMode="auto">
        <a:xfrm>
          <a:off x="484188" y="19685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44</xdr:row>
      <xdr:rowOff>0</xdr:rowOff>
    </xdr:from>
    <xdr:ext cx="142875" cy="123825"/>
    <xdr:sp macro="" textlink="">
      <xdr:nvSpPr>
        <xdr:cNvPr id="2646" name="AutoShape 10" descr="image002">
          <a:extLst>
            <a:ext uri="{FF2B5EF4-FFF2-40B4-BE49-F238E27FC236}">
              <a16:creationId xmlns:a16="http://schemas.microsoft.com/office/drawing/2014/main" xmlns="" id="{00000000-0008-0000-0200-0000560A0000}"/>
            </a:ext>
          </a:extLst>
        </xdr:cNvPr>
        <xdr:cNvSpPr>
          <a:spLocks noChangeAspect="1" noChangeArrowheads="1"/>
        </xdr:cNvSpPr>
      </xdr:nvSpPr>
      <xdr:spPr bwMode="auto">
        <a:xfrm>
          <a:off x="190500" y="81597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44</xdr:row>
      <xdr:rowOff>0</xdr:rowOff>
    </xdr:from>
    <xdr:ext cx="142875" cy="123825"/>
    <xdr:sp macro="" textlink="">
      <xdr:nvSpPr>
        <xdr:cNvPr id="2652" name="AutoShape 1" descr="image002">
          <a:extLst>
            <a:ext uri="{FF2B5EF4-FFF2-40B4-BE49-F238E27FC236}">
              <a16:creationId xmlns:a16="http://schemas.microsoft.com/office/drawing/2014/main" xmlns="" id="{00000000-0008-0000-0200-00005C0A0000}"/>
            </a:ext>
          </a:extLst>
        </xdr:cNvPr>
        <xdr:cNvSpPr>
          <a:spLocks noChangeAspect="1" noChangeArrowheads="1"/>
        </xdr:cNvSpPr>
      </xdr:nvSpPr>
      <xdr:spPr bwMode="auto">
        <a:xfrm>
          <a:off x="190500" y="81597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44</xdr:row>
      <xdr:rowOff>0</xdr:rowOff>
    </xdr:from>
    <xdr:ext cx="142875" cy="123825"/>
    <xdr:sp macro="" textlink="">
      <xdr:nvSpPr>
        <xdr:cNvPr id="2653" name="AutoShape 2" descr="image002">
          <a:extLst>
            <a:ext uri="{FF2B5EF4-FFF2-40B4-BE49-F238E27FC236}">
              <a16:creationId xmlns:a16="http://schemas.microsoft.com/office/drawing/2014/main" xmlns="" id="{00000000-0008-0000-0200-00005D0A0000}"/>
            </a:ext>
          </a:extLst>
        </xdr:cNvPr>
        <xdr:cNvSpPr>
          <a:spLocks noChangeAspect="1" noChangeArrowheads="1"/>
        </xdr:cNvSpPr>
      </xdr:nvSpPr>
      <xdr:spPr bwMode="auto">
        <a:xfrm>
          <a:off x="190500" y="81597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44</xdr:row>
      <xdr:rowOff>0</xdr:rowOff>
    </xdr:from>
    <xdr:ext cx="142875" cy="123825"/>
    <xdr:sp macro="" textlink="">
      <xdr:nvSpPr>
        <xdr:cNvPr id="2654" name="AutoShape 3" descr="image002">
          <a:extLst>
            <a:ext uri="{FF2B5EF4-FFF2-40B4-BE49-F238E27FC236}">
              <a16:creationId xmlns:a16="http://schemas.microsoft.com/office/drawing/2014/main" xmlns="" id="{00000000-0008-0000-0200-00005E0A0000}"/>
            </a:ext>
          </a:extLst>
        </xdr:cNvPr>
        <xdr:cNvSpPr>
          <a:spLocks noChangeAspect="1" noChangeArrowheads="1"/>
        </xdr:cNvSpPr>
      </xdr:nvSpPr>
      <xdr:spPr bwMode="auto">
        <a:xfrm>
          <a:off x="190500" y="81597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44</xdr:row>
      <xdr:rowOff>0</xdr:rowOff>
    </xdr:from>
    <xdr:ext cx="142875" cy="123825"/>
    <xdr:sp macro="" textlink="">
      <xdr:nvSpPr>
        <xdr:cNvPr id="2655" name="AutoShape 4" descr="image002">
          <a:extLst>
            <a:ext uri="{FF2B5EF4-FFF2-40B4-BE49-F238E27FC236}">
              <a16:creationId xmlns:a16="http://schemas.microsoft.com/office/drawing/2014/main" xmlns="" id="{00000000-0008-0000-0200-00005F0A0000}"/>
            </a:ext>
          </a:extLst>
        </xdr:cNvPr>
        <xdr:cNvSpPr>
          <a:spLocks noChangeAspect="1" noChangeArrowheads="1"/>
        </xdr:cNvSpPr>
      </xdr:nvSpPr>
      <xdr:spPr bwMode="auto">
        <a:xfrm>
          <a:off x="190500" y="81597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676" name="AutoShape 2" descr="image002">
          <a:extLst>
            <a:ext uri="{FF2B5EF4-FFF2-40B4-BE49-F238E27FC236}">
              <a16:creationId xmlns:a16="http://schemas.microsoft.com/office/drawing/2014/main" xmlns="" id="{00000000-0008-0000-0200-000074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677" name="AutoShape 3" descr="image002">
          <a:extLst>
            <a:ext uri="{FF2B5EF4-FFF2-40B4-BE49-F238E27FC236}">
              <a16:creationId xmlns:a16="http://schemas.microsoft.com/office/drawing/2014/main" xmlns="" id="{00000000-0008-0000-0200-000075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678" name="AutoShape 4" descr="image002">
          <a:extLst>
            <a:ext uri="{FF2B5EF4-FFF2-40B4-BE49-F238E27FC236}">
              <a16:creationId xmlns:a16="http://schemas.microsoft.com/office/drawing/2014/main" xmlns="" id="{00000000-0008-0000-0200-000076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679" name="AutoShape 10" descr="image002">
          <a:extLst>
            <a:ext uri="{FF2B5EF4-FFF2-40B4-BE49-F238E27FC236}">
              <a16:creationId xmlns:a16="http://schemas.microsoft.com/office/drawing/2014/main" xmlns="" id="{00000000-0008-0000-0200-000077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680" name="AutoShape 1" descr="image002">
          <a:extLst>
            <a:ext uri="{FF2B5EF4-FFF2-40B4-BE49-F238E27FC236}">
              <a16:creationId xmlns:a16="http://schemas.microsoft.com/office/drawing/2014/main" xmlns="" id="{00000000-0008-0000-0200-000078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681" name="AutoShape 2" descr="image002">
          <a:extLst>
            <a:ext uri="{FF2B5EF4-FFF2-40B4-BE49-F238E27FC236}">
              <a16:creationId xmlns:a16="http://schemas.microsoft.com/office/drawing/2014/main" xmlns="" id="{00000000-0008-0000-0200-000079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682" name="AutoShape 3" descr="image002">
          <a:extLst>
            <a:ext uri="{FF2B5EF4-FFF2-40B4-BE49-F238E27FC236}">
              <a16:creationId xmlns:a16="http://schemas.microsoft.com/office/drawing/2014/main" xmlns="" id="{00000000-0008-0000-0200-00007A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683" name="AutoShape 4" descr="image002">
          <a:extLst>
            <a:ext uri="{FF2B5EF4-FFF2-40B4-BE49-F238E27FC236}">
              <a16:creationId xmlns:a16="http://schemas.microsoft.com/office/drawing/2014/main" xmlns="" id="{00000000-0008-0000-0200-00007B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684" name="AutoShape 10" descr="image002">
          <a:extLst>
            <a:ext uri="{FF2B5EF4-FFF2-40B4-BE49-F238E27FC236}">
              <a16:creationId xmlns:a16="http://schemas.microsoft.com/office/drawing/2014/main" xmlns="" id="{00000000-0008-0000-0200-00007C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685" name="AutoShape 1" descr="image002">
          <a:extLst>
            <a:ext uri="{FF2B5EF4-FFF2-40B4-BE49-F238E27FC236}">
              <a16:creationId xmlns:a16="http://schemas.microsoft.com/office/drawing/2014/main" xmlns="" id="{00000000-0008-0000-0200-00007D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686" name="AutoShape 2" descr="image002">
          <a:extLst>
            <a:ext uri="{FF2B5EF4-FFF2-40B4-BE49-F238E27FC236}">
              <a16:creationId xmlns:a16="http://schemas.microsoft.com/office/drawing/2014/main" xmlns="" id="{00000000-0008-0000-0200-00007E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687" name="AutoShape 3" descr="image002">
          <a:extLst>
            <a:ext uri="{FF2B5EF4-FFF2-40B4-BE49-F238E27FC236}">
              <a16:creationId xmlns:a16="http://schemas.microsoft.com/office/drawing/2014/main" xmlns="" id="{00000000-0008-0000-0200-00007F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688" name="AutoShape 4" descr="image002">
          <a:extLst>
            <a:ext uri="{FF2B5EF4-FFF2-40B4-BE49-F238E27FC236}">
              <a16:creationId xmlns:a16="http://schemas.microsoft.com/office/drawing/2014/main" xmlns="" id="{00000000-0008-0000-0200-000080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689" name="AutoShape 10" descr="image002">
          <a:extLst>
            <a:ext uri="{FF2B5EF4-FFF2-40B4-BE49-F238E27FC236}">
              <a16:creationId xmlns:a16="http://schemas.microsoft.com/office/drawing/2014/main" xmlns="" id="{00000000-0008-0000-0200-000081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19" name="AutoShape 1" descr="image002">
          <a:extLst>
            <a:ext uri="{FF2B5EF4-FFF2-40B4-BE49-F238E27FC236}">
              <a16:creationId xmlns:a16="http://schemas.microsoft.com/office/drawing/2014/main" xmlns="" id="{00000000-0008-0000-0200-00009F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20" name="AutoShape 2" descr="image002">
          <a:extLst>
            <a:ext uri="{FF2B5EF4-FFF2-40B4-BE49-F238E27FC236}">
              <a16:creationId xmlns:a16="http://schemas.microsoft.com/office/drawing/2014/main" xmlns="" id="{00000000-0008-0000-0200-0000A0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21" name="AutoShape 3" descr="image002">
          <a:extLst>
            <a:ext uri="{FF2B5EF4-FFF2-40B4-BE49-F238E27FC236}">
              <a16:creationId xmlns:a16="http://schemas.microsoft.com/office/drawing/2014/main" xmlns="" id="{00000000-0008-0000-0200-0000A1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22" name="AutoShape 4" descr="image002">
          <a:extLst>
            <a:ext uri="{FF2B5EF4-FFF2-40B4-BE49-F238E27FC236}">
              <a16:creationId xmlns:a16="http://schemas.microsoft.com/office/drawing/2014/main" xmlns="" id="{00000000-0008-0000-0200-0000A2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23" name="AutoShape 10" descr="image002">
          <a:extLst>
            <a:ext uri="{FF2B5EF4-FFF2-40B4-BE49-F238E27FC236}">
              <a16:creationId xmlns:a16="http://schemas.microsoft.com/office/drawing/2014/main" xmlns="" id="{00000000-0008-0000-0200-0000A3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24" name="AutoShape 1" descr="image002">
          <a:extLst>
            <a:ext uri="{FF2B5EF4-FFF2-40B4-BE49-F238E27FC236}">
              <a16:creationId xmlns:a16="http://schemas.microsoft.com/office/drawing/2014/main" xmlns="" id="{00000000-0008-0000-0200-0000A4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25" name="AutoShape 2" descr="image002">
          <a:extLst>
            <a:ext uri="{FF2B5EF4-FFF2-40B4-BE49-F238E27FC236}">
              <a16:creationId xmlns:a16="http://schemas.microsoft.com/office/drawing/2014/main" xmlns="" id="{00000000-0008-0000-0200-0000A5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26" name="AutoShape 3" descr="image002">
          <a:extLst>
            <a:ext uri="{FF2B5EF4-FFF2-40B4-BE49-F238E27FC236}">
              <a16:creationId xmlns:a16="http://schemas.microsoft.com/office/drawing/2014/main" xmlns="" id="{00000000-0008-0000-0200-0000A6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27" name="AutoShape 4" descr="image002">
          <a:extLst>
            <a:ext uri="{FF2B5EF4-FFF2-40B4-BE49-F238E27FC236}">
              <a16:creationId xmlns:a16="http://schemas.microsoft.com/office/drawing/2014/main" xmlns="" id="{00000000-0008-0000-0200-0000A7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28" name="AutoShape 10" descr="image002">
          <a:extLst>
            <a:ext uri="{FF2B5EF4-FFF2-40B4-BE49-F238E27FC236}">
              <a16:creationId xmlns:a16="http://schemas.microsoft.com/office/drawing/2014/main" xmlns="" id="{00000000-0008-0000-0200-0000A8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29" name="AutoShape 1" descr="image002">
          <a:extLst>
            <a:ext uri="{FF2B5EF4-FFF2-40B4-BE49-F238E27FC236}">
              <a16:creationId xmlns:a16="http://schemas.microsoft.com/office/drawing/2014/main" xmlns="" id="{00000000-0008-0000-0200-0000A9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30" name="AutoShape 2" descr="image002">
          <a:extLst>
            <a:ext uri="{FF2B5EF4-FFF2-40B4-BE49-F238E27FC236}">
              <a16:creationId xmlns:a16="http://schemas.microsoft.com/office/drawing/2014/main" xmlns="" id="{00000000-0008-0000-0200-0000AA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31" name="AutoShape 3" descr="image002">
          <a:extLst>
            <a:ext uri="{FF2B5EF4-FFF2-40B4-BE49-F238E27FC236}">
              <a16:creationId xmlns:a16="http://schemas.microsoft.com/office/drawing/2014/main" xmlns="" id="{00000000-0008-0000-0200-0000AB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32" name="AutoShape 4" descr="image002">
          <a:extLst>
            <a:ext uri="{FF2B5EF4-FFF2-40B4-BE49-F238E27FC236}">
              <a16:creationId xmlns:a16="http://schemas.microsoft.com/office/drawing/2014/main" xmlns="" id="{00000000-0008-0000-0200-0000AC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33" name="AutoShape 10" descr="image002">
          <a:extLst>
            <a:ext uri="{FF2B5EF4-FFF2-40B4-BE49-F238E27FC236}">
              <a16:creationId xmlns:a16="http://schemas.microsoft.com/office/drawing/2014/main" xmlns="" id="{00000000-0008-0000-0200-0000AD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34" name="AutoShape 2" descr="image002">
          <a:extLst>
            <a:ext uri="{FF2B5EF4-FFF2-40B4-BE49-F238E27FC236}">
              <a16:creationId xmlns:a16="http://schemas.microsoft.com/office/drawing/2014/main" xmlns="" id="{00000000-0008-0000-0200-0000AE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35" name="AutoShape 3" descr="image002">
          <a:extLst>
            <a:ext uri="{FF2B5EF4-FFF2-40B4-BE49-F238E27FC236}">
              <a16:creationId xmlns:a16="http://schemas.microsoft.com/office/drawing/2014/main" xmlns="" id="{00000000-0008-0000-0200-0000AF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36" name="AutoShape 4" descr="image002">
          <a:extLst>
            <a:ext uri="{FF2B5EF4-FFF2-40B4-BE49-F238E27FC236}">
              <a16:creationId xmlns:a16="http://schemas.microsoft.com/office/drawing/2014/main" xmlns="" id="{00000000-0008-0000-0200-0000B0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37" name="AutoShape 10" descr="image002">
          <a:extLst>
            <a:ext uri="{FF2B5EF4-FFF2-40B4-BE49-F238E27FC236}">
              <a16:creationId xmlns:a16="http://schemas.microsoft.com/office/drawing/2014/main" xmlns="" id="{00000000-0008-0000-0200-0000B1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38" name="AutoShape 1" descr="image002">
          <a:extLst>
            <a:ext uri="{FF2B5EF4-FFF2-40B4-BE49-F238E27FC236}">
              <a16:creationId xmlns:a16="http://schemas.microsoft.com/office/drawing/2014/main" xmlns="" id="{00000000-0008-0000-0200-0000B2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39" name="AutoShape 2" descr="image002">
          <a:extLst>
            <a:ext uri="{FF2B5EF4-FFF2-40B4-BE49-F238E27FC236}">
              <a16:creationId xmlns:a16="http://schemas.microsoft.com/office/drawing/2014/main" xmlns="" id="{00000000-0008-0000-0200-0000B3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40" name="AutoShape 3" descr="image002">
          <a:extLst>
            <a:ext uri="{FF2B5EF4-FFF2-40B4-BE49-F238E27FC236}">
              <a16:creationId xmlns:a16="http://schemas.microsoft.com/office/drawing/2014/main" xmlns="" id="{00000000-0008-0000-0200-0000B4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41" name="AutoShape 4" descr="image002">
          <a:extLst>
            <a:ext uri="{FF2B5EF4-FFF2-40B4-BE49-F238E27FC236}">
              <a16:creationId xmlns:a16="http://schemas.microsoft.com/office/drawing/2014/main" xmlns="" id="{00000000-0008-0000-0200-0000B5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42" name="AutoShape 10" descr="image002">
          <a:extLst>
            <a:ext uri="{FF2B5EF4-FFF2-40B4-BE49-F238E27FC236}">
              <a16:creationId xmlns:a16="http://schemas.microsoft.com/office/drawing/2014/main" xmlns="" id="{00000000-0008-0000-0200-0000B6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43" name="AutoShape 1" descr="image002">
          <a:extLst>
            <a:ext uri="{FF2B5EF4-FFF2-40B4-BE49-F238E27FC236}">
              <a16:creationId xmlns:a16="http://schemas.microsoft.com/office/drawing/2014/main" xmlns="" id="{00000000-0008-0000-0200-0000B7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44" name="AutoShape 2" descr="image002">
          <a:extLst>
            <a:ext uri="{FF2B5EF4-FFF2-40B4-BE49-F238E27FC236}">
              <a16:creationId xmlns:a16="http://schemas.microsoft.com/office/drawing/2014/main" xmlns="" id="{00000000-0008-0000-0200-0000B8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45" name="AutoShape 3" descr="image002">
          <a:extLst>
            <a:ext uri="{FF2B5EF4-FFF2-40B4-BE49-F238E27FC236}">
              <a16:creationId xmlns:a16="http://schemas.microsoft.com/office/drawing/2014/main" xmlns="" id="{00000000-0008-0000-0200-0000B9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46" name="AutoShape 4" descr="image002">
          <a:extLst>
            <a:ext uri="{FF2B5EF4-FFF2-40B4-BE49-F238E27FC236}">
              <a16:creationId xmlns:a16="http://schemas.microsoft.com/office/drawing/2014/main" xmlns="" id="{00000000-0008-0000-0200-0000BA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47" name="AutoShape 10" descr="image002">
          <a:extLst>
            <a:ext uri="{FF2B5EF4-FFF2-40B4-BE49-F238E27FC236}">
              <a16:creationId xmlns:a16="http://schemas.microsoft.com/office/drawing/2014/main" xmlns="" id="{00000000-0008-0000-0200-0000BB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777" name="AutoShape 1" descr="image002">
          <a:extLst>
            <a:ext uri="{FF2B5EF4-FFF2-40B4-BE49-F238E27FC236}">
              <a16:creationId xmlns:a16="http://schemas.microsoft.com/office/drawing/2014/main" xmlns="" id="{00000000-0008-0000-0200-0000D9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778" name="AutoShape 2" descr="image002">
          <a:extLst>
            <a:ext uri="{FF2B5EF4-FFF2-40B4-BE49-F238E27FC236}">
              <a16:creationId xmlns:a16="http://schemas.microsoft.com/office/drawing/2014/main" xmlns="" id="{00000000-0008-0000-0200-0000DA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779" name="AutoShape 3" descr="image002">
          <a:extLst>
            <a:ext uri="{FF2B5EF4-FFF2-40B4-BE49-F238E27FC236}">
              <a16:creationId xmlns:a16="http://schemas.microsoft.com/office/drawing/2014/main" xmlns="" id="{00000000-0008-0000-0200-0000DB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780" name="AutoShape 4" descr="image002">
          <a:extLst>
            <a:ext uri="{FF2B5EF4-FFF2-40B4-BE49-F238E27FC236}">
              <a16:creationId xmlns:a16="http://schemas.microsoft.com/office/drawing/2014/main" xmlns="" id="{00000000-0008-0000-0200-0000DC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781" name="AutoShape 10" descr="image002">
          <a:extLst>
            <a:ext uri="{FF2B5EF4-FFF2-40B4-BE49-F238E27FC236}">
              <a16:creationId xmlns:a16="http://schemas.microsoft.com/office/drawing/2014/main" xmlns="" id="{00000000-0008-0000-0200-0000DD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782" name="AutoShape 1" descr="image002">
          <a:extLst>
            <a:ext uri="{FF2B5EF4-FFF2-40B4-BE49-F238E27FC236}">
              <a16:creationId xmlns:a16="http://schemas.microsoft.com/office/drawing/2014/main" xmlns="" id="{00000000-0008-0000-0200-0000DE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783" name="AutoShape 2" descr="image002">
          <a:extLst>
            <a:ext uri="{FF2B5EF4-FFF2-40B4-BE49-F238E27FC236}">
              <a16:creationId xmlns:a16="http://schemas.microsoft.com/office/drawing/2014/main" xmlns="" id="{00000000-0008-0000-0200-0000DF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784" name="AutoShape 3" descr="image002">
          <a:extLst>
            <a:ext uri="{FF2B5EF4-FFF2-40B4-BE49-F238E27FC236}">
              <a16:creationId xmlns:a16="http://schemas.microsoft.com/office/drawing/2014/main" xmlns="" id="{00000000-0008-0000-0200-0000E0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785" name="AutoShape 4" descr="image002">
          <a:extLst>
            <a:ext uri="{FF2B5EF4-FFF2-40B4-BE49-F238E27FC236}">
              <a16:creationId xmlns:a16="http://schemas.microsoft.com/office/drawing/2014/main" xmlns="" id="{00000000-0008-0000-0200-0000E1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786" name="AutoShape 10" descr="image002">
          <a:extLst>
            <a:ext uri="{FF2B5EF4-FFF2-40B4-BE49-F238E27FC236}">
              <a16:creationId xmlns:a16="http://schemas.microsoft.com/office/drawing/2014/main" xmlns="" id="{00000000-0008-0000-0200-0000E2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787" name="AutoShape 1" descr="image002">
          <a:extLst>
            <a:ext uri="{FF2B5EF4-FFF2-40B4-BE49-F238E27FC236}">
              <a16:creationId xmlns:a16="http://schemas.microsoft.com/office/drawing/2014/main" xmlns="" id="{00000000-0008-0000-0200-0000E3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788" name="AutoShape 2" descr="image002">
          <a:extLst>
            <a:ext uri="{FF2B5EF4-FFF2-40B4-BE49-F238E27FC236}">
              <a16:creationId xmlns:a16="http://schemas.microsoft.com/office/drawing/2014/main" xmlns="" id="{00000000-0008-0000-0200-0000E4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789" name="AutoShape 3" descr="image002">
          <a:extLst>
            <a:ext uri="{FF2B5EF4-FFF2-40B4-BE49-F238E27FC236}">
              <a16:creationId xmlns:a16="http://schemas.microsoft.com/office/drawing/2014/main" xmlns="" id="{00000000-0008-0000-0200-0000E5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790" name="AutoShape 4" descr="image002">
          <a:extLst>
            <a:ext uri="{FF2B5EF4-FFF2-40B4-BE49-F238E27FC236}">
              <a16:creationId xmlns:a16="http://schemas.microsoft.com/office/drawing/2014/main" xmlns="" id="{00000000-0008-0000-0200-0000E6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791" name="AutoShape 10" descr="image002">
          <a:extLst>
            <a:ext uri="{FF2B5EF4-FFF2-40B4-BE49-F238E27FC236}">
              <a16:creationId xmlns:a16="http://schemas.microsoft.com/office/drawing/2014/main" xmlns="" id="{00000000-0008-0000-0200-0000E7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792" name="AutoShape 2" descr="image002">
          <a:extLst>
            <a:ext uri="{FF2B5EF4-FFF2-40B4-BE49-F238E27FC236}">
              <a16:creationId xmlns:a16="http://schemas.microsoft.com/office/drawing/2014/main" xmlns="" id="{00000000-0008-0000-0200-0000E8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793" name="AutoShape 3" descr="image002">
          <a:extLst>
            <a:ext uri="{FF2B5EF4-FFF2-40B4-BE49-F238E27FC236}">
              <a16:creationId xmlns:a16="http://schemas.microsoft.com/office/drawing/2014/main" xmlns="" id="{00000000-0008-0000-0200-0000E9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794" name="AutoShape 4" descr="image002">
          <a:extLst>
            <a:ext uri="{FF2B5EF4-FFF2-40B4-BE49-F238E27FC236}">
              <a16:creationId xmlns:a16="http://schemas.microsoft.com/office/drawing/2014/main" xmlns="" id="{00000000-0008-0000-0200-0000EA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795" name="AutoShape 10" descr="image002">
          <a:extLst>
            <a:ext uri="{FF2B5EF4-FFF2-40B4-BE49-F238E27FC236}">
              <a16:creationId xmlns:a16="http://schemas.microsoft.com/office/drawing/2014/main" xmlns="" id="{00000000-0008-0000-0200-0000EB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796" name="AutoShape 1" descr="image002">
          <a:extLst>
            <a:ext uri="{FF2B5EF4-FFF2-40B4-BE49-F238E27FC236}">
              <a16:creationId xmlns:a16="http://schemas.microsoft.com/office/drawing/2014/main" xmlns="" id="{00000000-0008-0000-0200-0000EC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797" name="AutoShape 2" descr="image002">
          <a:extLst>
            <a:ext uri="{FF2B5EF4-FFF2-40B4-BE49-F238E27FC236}">
              <a16:creationId xmlns:a16="http://schemas.microsoft.com/office/drawing/2014/main" xmlns="" id="{00000000-0008-0000-0200-0000ED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798" name="AutoShape 3" descr="image002">
          <a:extLst>
            <a:ext uri="{FF2B5EF4-FFF2-40B4-BE49-F238E27FC236}">
              <a16:creationId xmlns:a16="http://schemas.microsoft.com/office/drawing/2014/main" xmlns="" id="{00000000-0008-0000-0200-0000EE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799" name="AutoShape 4" descr="image002">
          <a:extLst>
            <a:ext uri="{FF2B5EF4-FFF2-40B4-BE49-F238E27FC236}">
              <a16:creationId xmlns:a16="http://schemas.microsoft.com/office/drawing/2014/main" xmlns="" id="{00000000-0008-0000-0200-0000EF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800" name="AutoShape 10" descr="image002">
          <a:extLst>
            <a:ext uri="{FF2B5EF4-FFF2-40B4-BE49-F238E27FC236}">
              <a16:creationId xmlns:a16="http://schemas.microsoft.com/office/drawing/2014/main" xmlns="" id="{00000000-0008-0000-0200-0000F0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801" name="AutoShape 1" descr="image002">
          <a:extLst>
            <a:ext uri="{FF2B5EF4-FFF2-40B4-BE49-F238E27FC236}">
              <a16:creationId xmlns:a16="http://schemas.microsoft.com/office/drawing/2014/main" xmlns="" id="{00000000-0008-0000-0200-0000F1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802" name="AutoShape 2" descr="image002">
          <a:extLst>
            <a:ext uri="{FF2B5EF4-FFF2-40B4-BE49-F238E27FC236}">
              <a16:creationId xmlns:a16="http://schemas.microsoft.com/office/drawing/2014/main" xmlns="" id="{00000000-0008-0000-0200-0000F2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803" name="AutoShape 3" descr="image002">
          <a:extLst>
            <a:ext uri="{FF2B5EF4-FFF2-40B4-BE49-F238E27FC236}">
              <a16:creationId xmlns:a16="http://schemas.microsoft.com/office/drawing/2014/main" xmlns="" id="{00000000-0008-0000-0200-0000F3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804" name="AutoShape 4" descr="image002">
          <a:extLst>
            <a:ext uri="{FF2B5EF4-FFF2-40B4-BE49-F238E27FC236}">
              <a16:creationId xmlns:a16="http://schemas.microsoft.com/office/drawing/2014/main" xmlns="" id="{00000000-0008-0000-0200-0000F4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805" name="AutoShape 10" descr="image002">
          <a:extLst>
            <a:ext uri="{FF2B5EF4-FFF2-40B4-BE49-F238E27FC236}">
              <a16:creationId xmlns:a16="http://schemas.microsoft.com/office/drawing/2014/main" xmlns="" id="{00000000-0008-0000-0200-0000F5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697" name="AutoShape 1" descr="image002">
          <a:extLst>
            <a:ext uri="{FF2B5EF4-FFF2-40B4-BE49-F238E27FC236}">
              <a16:creationId xmlns:a16="http://schemas.microsoft.com/office/drawing/2014/main" xmlns="" id="{00000000-0008-0000-0200-0000890A0000}"/>
            </a:ext>
          </a:extLst>
        </xdr:cNvPr>
        <xdr:cNvSpPr>
          <a:spLocks noChangeAspect="1" noChangeArrowheads="1"/>
        </xdr:cNvSpPr>
      </xdr:nvSpPr>
      <xdr:spPr bwMode="auto">
        <a:xfrm>
          <a:off x="190500"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698" name="AutoShape 2" descr="image002">
          <a:extLst>
            <a:ext uri="{FF2B5EF4-FFF2-40B4-BE49-F238E27FC236}">
              <a16:creationId xmlns:a16="http://schemas.microsoft.com/office/drawing/2014/main" xmlns="" id="{00000000-0008-0000-0200-00008A0A0000}"/>
            </a:ext>
          </a:extLst>
        </xdr:cNvPr>
        <xdr:cNvSpPr>
          <a:spLocks noChangeAspect="1" noChangeArrowheads="1"/>
        </xdr:cNvSpPr>
      </xdr:nvSpPr>
      <xdr:spPr bwMode="auto">
        <a:xfrm>
          <a:off x="190500"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699" name="AutoShape 3" descr="image002">
          <a:extLst>
            <a:ext uri="{FF2B5EF4-FFF2-40B4-BE49-F238E27FC236}">
              <a16:creationId xmlns:a16="http://schemas.microsoft.com/office/drawing/2014/main" xmlns="" id="{00000000-0008-0000-0200-00008B0A0000}"/>
            </a:ext>
          </a:extLst>
        </xdr:cNvPr>
        <xdr:cNvSpPr>
          <a:spLocks noChangeAspect="1" noChangeArrowheads="1"/>
        </xdr:cNvSpPr>
      </xdr:nvSpPr>
      <xdr:spPr bwMode="auto">
        <a:xfrm>
          <a:off x="190500"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700" name="AutoShape 4" descr="image002">
          <a:extLst>
            <a:ext uri="{FF2B5EF4-FFF2-40B4-BE49-F238E27FC236}">
              <a16:creationId xmlns:a16="http://schemas.microsoft.com/office/drawing/2014/main" xmlns="" id="{00000000-0008-0000-0200-00008C0A0000}"/>
            </a:ext>
          </a:extLst>
        </xdr:cNvPr>
        <xdr:cNvSpPr>
          <a:spLocks noChangeAspect="1" noChangeArrowheads="1"/>
        </xdr:cNvSpPr>
      </xdr:nvSpPr>
      <xdr:spPr bwMode="auto">
        <a:xfrm>
          <a:off x="190500"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701" name="AutoShape 10" descr="image002">
          <a:extLst>
            <a:ext uri="{FF2B5EF4-FFF2-40B4-BE49-F238E27FC236}">
              <a16:creationId xmlns:a16="http://schemas.microsoft.com/office/drawing/2014/main" xmlns="" id="{00000000-0008-0000-0200-00008D0A0000}"/>
            </a:ext>
          </a:extLst>
        </xdr:cNvPr>
        <xdr:cNvSpPr>
          <a:spLocks noChangeAspect="1" noChangeArrowheads="1"/>
        </xdr:cNvSpPr>
      </xdr:nvSpPr>
      <xdr:spPr bwMode="auto">
        <a:xfrm>
          <a:off x="190500"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702" name="AutoShape 1" descr="image002">
          <a:extLst>
            <a:ext uri="{FF2B5EF4-FFF2-40B4-BE49-F238E27FC236}">
              <a16:creationId xmlns:a16="http://schemas.microsoft.com/office/drawing/2014/main" xmlns="" id="{00000000-0008-0000-0200-00008E0A0000}"/>
            </a:ext>
          </a:extLst>
        </xdr:cNvPr>
        <xdr:cNvSpPr>
          <a:spLocks noChangeAspect="1" noChangeArrowheads="1"/>
        </xdr:cNvSpPr>
      </xdr:nvSpPr>
      <xdr:spPr bwMode="auto">
        <a:xfrm>
          <a:off x="190500"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703" name="AutoShape 2" descr="image002">
          <a:extLst>
            <a:ext uri="{FF2B5EF4-FFF2-40B4-BE49-F238E27FC236}">
              <a16:creationId xmlns:a16="http://schemas.microsoft.com/office/drawing/2014/main" xmlns="" id="{00000000-0008-0000-0200-00008F0A0000}"/>
            </a:ext>
          </a:extLst>
        </xdr:cNvPr>
        <xdr:cNvSpPr>
          <a:spLocks noChangeAspect="1" noChangeArrowheads="1"/>
        </xdr:cNvSpPr>
      </xdr:nvSpPr>
      <xdr:spPr bwMode="auto">
        <a:xfrm>
          <a:off x="190500"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704" name="AutoShape 3" descr="image002">
          <a:extLst>
            <a:ext uri="{FF2B5EF4-FFF2-40B4-BE49-F238E27FC236}">
              <a16:creationId xmlns:a16="http://schemas.microsoft.com/office/drawing/2014/main" xmlns="" id="{00000000-0008-0000-0200-0000900A0000}"/>
            </a:ext>
          </a:extLst>
        </xdr:cNvPr>
        <xdr:cNvSpPr>
          <a:spLocks noChangeAspect="1" noChangeArrowheads="1"/>
        </xdr:cNvSpPr>
      </xdr:nvSpPr>
      <xdr:spPr bwMode="auto">
        <a:xfrm>
          <a:off x="190500"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705" name="AutoShape 4" descr="image002">
          <a:extLst>
            <a:ext uri="{FF2B5EF4-FFF2-40B4-BE49-F238E27FC236}">
              <a16:creationId xmlns:a16="http://schemas.microsoft.com/office/drawing/2014/main" xmlns="" id="{00000000-0008-0000-0200-0000910A0000}"/>
            </a:ext>
          </a:extLst>
        </xdr:cNvPr>
        <xdr:cNvSpPr>
          <a:spLocks noChangeAspect="1" noChangeArrowheads="1"/>
        </xdr:cNvSpPr>
      </xdr:nvSpPr>
      <xdr:spPr bwMode="auto">
        <a:xfrm>
          <a:off x="190500"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706" name="AutoShape 10" descr="image002">
          <a:extLst>
            <a:ext uri="{FF2B5EF4-FFF2-40B4-BE49-F238E27FC236}">
              <a16:creationId xmlns:a16="http://schemas.microsoft.com/office/drawing/2014/main" xmlns="" id="{00000000-0008-0000-0200-0000920A0000}"/>
            </a:ext>
          </a:extLst>
        </xdr:cNvPr>
        <xdr:cNvSpPr>
          <a:spLocks noChangeAspect="1" noChangeArrowheads="1"/>
        </xdr:cNvSpPr>
      </xdr:nvSpPr>
      <xdr:spPr bwMode="auto">
        <a:xfrm>
          <a:off x="190500"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707" name="AutoShape 1" descr="image002">
          <a:extLst>
            <a:ext uri="{FF2B5EF4-FFF2-40B4-BE49-F238E27FC236}">
              <a16:creationId xmlns:a16="http://schemas.microsoft.com/office/drawing/2014/main" xmlns="" id="{00000000-0008-0000-0200-0000930A0000}"/>
            </a:ext>
          </a:extLst>
        </xdr:cNvPr>
        <xdr:cNvSpPr>
          <a:spLocks noChangeAspect="1" noChangeArrowheads="1"/>
        </xdr:cNvSpPr>
      </xdr:nvSpPr>
      <xdr:spPr bwMode="auto">
        <a:xfrm>
          <a:off x="190500"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708" name="AutoShape 2" descr="image002">
          <a:extLst>
            <a:ext uri="{FF2B5EF4-FFF2-40B4-BE49-F238E27FC236}">
              <a16:creationId xmlns:a16="http://schemas.microsoft.com/office/drawing/2014/main" xmlns="" id="{00000000-0008-0000-0200-0000940A0000}"/>
            </a:ext>
          </a:extLst>
        </xdr:cNvPr>
        <xdr:cNvSpPr>
          <a:spLocks noChangeAspect="1" noChangeArrowheads="1"/>
        </xdr:cNvSpPr>
      </xdr:nvSpPr>
      <xdr:spPr bwMode="auto">
        <a:xfrm>
          <a:off x="190500"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709" name="AutoShape 3" descr="image002">
          <a:extLst>
            <a:ext uri="{FF2B5EF4-FFF2-40B4-BE49-F238E27FC236}">
              <a16:creationId xmlns:a16="http://schemas.microsoft.com/office/drawing/2014/main" xmlns="" id="{00000000-0008-0000-0200-0000950A0000}"/>
            </a:ext>
          </a:extLst>
        </xdr:cNvPr>
        <xdr:cNvSpPr>
          <a:spLocks noChangeAspect="1" noChangeArrowheads="1"/>
        </xdr:cNvSpPr>
      </xdr:nvSpPr>
      <xdr:spPr bwMode="auto">
        <a:xfrm>
          <a:off x="190500"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710" name="AutoShape 4" descr="image002">
          <a:extLst>
            <a:ext uri="{FF2B5EF4-FFF2-40B4-BE49-F238E27FC236}">
              <a16:creationId xmlns:a16="http://schemas.microsoft.com/office/drawing/2014/main" xmlns="" id="{00000000-0008-0000-0200-0000960A0000}"/>
            </a:ext>
          </a:extLst>
        </xdr:cNvPr>
        <xdr:cNvSpPr>
          <a:spLocks noChangeAspect="1" noChangeArrowheads="1"/>
        </xdr:cNvSpPr>
      </xdr:nvSpPr>
      <xdr:spPr bwMode="auto">
        <a:xfrm>
          <a:off x="190500"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711" name="AutoShape 10" descr="image002">
          <a:extLst>
            <a:ext uri="{FF2B5EF4-FFF2-40B4-BE49-F238E27FC236}">
              <a16:creationId xmlns:a16="http://schemas.microsoft.com/office/drawing/2014/main" xmlns="" id="{00000000-0008-0000-0200-0000970A0000}"/>
            </a:ext>
          </a:extLst>
        </xdr:cNvPr>
        <xdr:cNvSpPr>
          <a:spLocks noChangeAspect="1" noChangeArrowheads="1"/>
        </xdr:cNvSpPr>
      </xdr:nvSpPr>
      <xdr:spPr bwMode="auto">
        <a:xfrm>
          <a:off x="190500"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2712" name="AutoShape 4" descr="image002">
          <a:extLst>
            <a:ext uri="{FF2B5EF4-FFF2-40B4-BE49-F238E27FC236}">
              <a16:creationId xmlns:a16="http://schemas.microsoft.com/office/drawing/2014/main" xmlns="" id="{00000000-0008-0000-0200-0000980A0000}"/>
            </a:ext>
          </a:extLst>
        </xdr:cNvPr>
        <xdr:cNvSpPr>
          <a:spLocks noChangeAspect="1" noChangeArrowheads="1"/>
        </xdr:cNvSpPr>
      </xdr:nvSpPr>
      <xdr:spPr bwMode="auto">
        <a:xfrm>
          <a:off x="190500" y="9096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2713" name="AutoShape 10" descr="image002">
          <a:extLst>
            <a:ext uri="{FF2B5EF4-FFF2-40B4-BE49-F238E27FC236}">
              <a16:creationId xmlns:a16="http://schemas.microsoft.com/office/drawing/2014/main" xmlns="" id="{00000000-0008-0000-0200-0000990A0000}"/>
            </a:ext>
          </a:extLst>
        </xdr:cNvPr>
        <xdr:cNvSpPr>
          <a:spLocks noChangeAspect="1" noChangeArrowheads="1"/>
        </xdr:cNvSpPr>
      </xdr:nvSpPr>
      <xdr:spPr bwMode="auto">
        <a:xfrm>
          <a:off x="190500" y="9096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2714" name="AutoShape 1" descr="image002">
          <a:extLst>
            <a:ext uri="{FF2B5EF4-FFF2-40B4-BE49-F238E27FC236}">
              <a16:creationId xmlns:a16="http://schemas.microsoft.com/office/drawing/2014/main" xmlns="" id="{00000000-0008-0000-0200-00009A0A0000}"/>
            </a:ext>
          </a:extLst>
        </xdr:cNvPr>
        <xdr:cNvSpPr>
          <a:spLocks noChangeAspect="1" noChangeArrowheads="1"/>
        </xdr:cNvSpPr>
      </xdr:nvSpPr>
      <xdr:spPr bwMode="auto">
        <a:xfrm>
          <a:off x="190500" y="9096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2715" name="AutoShape 2" descr="image002">
          <a:extLst>
            <a:ext uri="{FF2B5EF4-FFF2-40B4-BE49-F238E27FC236}">
              <a16:creationId xmlns:a16="http://schemas.microsoft.com/office/drawing/2014/main" xmlns="" id="{00000000-0008-0000-0200-00009B0A0000}"/>
            </a:ext>
          </a:extLst>
        </xdr:cNvPr>
        <xdr:cNvSpPr>
          <a:spLocks noChangeAspect="1" noChangeArrowheads="1"/>
        </xdr:cNvSpPr>
      </xdr:nvSpPr>
      <xdr:spPr bwMode="auto">
        <a:xfrm>
          <a:off x="190500" y="9096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2716" name="AutoShape 3" descr="image002">
          <a:extLst>
            <a:ext uri="{FF2B5EF4-FFF2-40B4-BE49-F238E27FC236}">
              <a16:creationId xmlns:a16="http://schemas.microsoft.com/office/drawing/2014/main" xmlns="" id="{00000000-0008-0000-0200-00009C0A0000}"/>
            </a:ext>
          </a:extLst>
        </xdr:cNvPr>
        <xdr:cNvSpPr>
          <a:spLocks noChangeAspect="1" noChangeArrowheads="1"/>
        </xdr:cNvSpPr>
      </xdr:nvSpPr>
      <xdr:spPr bwMode="auto">
        <a:xfrm>
          <a:off x="190500" y="9096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2717" name="AutoShape 4" descr="image002">
          <a:extLst>
            <a:ext uri="{FF2B5EF4-FFF2-40B4-BE49-F238E27FC236}">
              <a16:creationId xmlns:a16="http://schemas.microsoft.com/office/drawing/2014/main" xmlns="" id="{00000000-0008-0000-0200-00009D0A0000}"/>
            </a:ext>
          </a:extLst>
        </xdr:cNvPr>
        <xdr:cNvSpPr>
          <a:spLocks noChangeAspect="1" noChangeArrowheads="1"/>
        </xdr:cNvSpPr>
      </xdr:nvSpPr>
      <xdr:spPr bwMode="auto">
        <a:xfrm>
          <a:off x="190500" y="9096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718" name="AutoShape 1" descr="image002">
          <a:extLst>
            <a:ext uri="{FF2B5EF4-FFF2-40B4-BE49-F238E27FC236}">
              <a16:creationId xmlns:a16="http://schemas.microsoft.com/office/drawing/2014/main" xmlns="" id="{00000000-0008-0000-0200-00009E0A0000}"/>
            </a:ext>
          </a:extLst>
        </xdr:cNvPr>
        <xdr:cNvSpPr>
          <a:spLocks noChangeAspect="1" noChangeArrowheads="1"/>
        </xdr:cNvSpPr>
      </xdr:nvSpPr>
      <xdr:spPr bwMode="auto">
        <a:xfrm>
          <a:off x="190500" y="18811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748" name="AutoShape 2" descr="image002">
          <a:extLst>
            <a:ext uri="{FF2B5EF4-FFF2-40B4-BE49-F238E27FC236}">
              <a16:creationId xmlns:a16="http://schemas.microsoft.com/office/drawing/2014/main" xmlns="" id="{00000000-0008-0000-0200-0000BC0A0000}"/>
            </a:ext>
          </a:extLst>
        </xdr:cNvPr>
        <xdr:cNvSpPr>
          <a:spLocks noChangeAspect="1" noChangeArrowheads="1"/>
        </xdr:cNvSpPr>
      </xdr:nvSpPr>
      <xdr:spPr bwMode="auto">
        <a:xfrm>
          <a:off x="190500" y="18811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749" name="AutoShape 3" descr="image002">
          <a:extLst>
            <a:ext uri="{FF2B5EF4-FFF2-40B4-BE49-F238E27FC236}">
              <a16:creationId xmlns:a16="http://schemas.microsoft.com/office/drawing/2014/main" xmlns="" id="{00000000-0008-0000-0200-0000BD0A0000}"/>
            </a:ext>
          </a:extLst>
        </xdr:cNvPr>
        <xdr:cNvSpPr>
          <a:spLocks noChangeAspect="1" noChangeArrowheads="1"/>
        </xdr:cNvSpPr>
      </xdr:nvSpPr>
      <xdr:spPr bwMode="auto">
        <a:xfrm>
          <a:off x="190500" y="18811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750" name="AutoShape 4" descr="image002">
          <a:extLst>
            <a:ext uri="{FF2B5EF4-FFF2-40B4-BE49-F238E27FC236}">
              <a16:creationId xmlns:a16="http://schemas.microsoft.com/office/drawing/2014/main" xmlns="" id="{00000000-0008-0000-0200-0000BE0A0000}"/>
            </a:ext>
          </a:extLst>
        </xdr:cNvPr>
        <xdr:cNvSpPr>
          <a:spLocks noChangeAspect="1" noChangeArrowheads="1"/>
        </xdr:cNvSpPr>
      </xdr:nvSpPr>
      <xdr:spPr bwMode="auto">
        <a:xfrm>
          <a:off x="190500" y="18811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751" name="AutoShape 10" descr="image002">
          <a:extLst>
            <a:ext uri="{FF2B5EF4-FFF2-40B4-BE49-F238E27FC236}">
              <a16:creationId xmlns:a16="http://schemas.microsoft.com/office/drawing/2014/main" xmlns="" id="{00000000-0008-0000-0200-0000BF0A0000}"/>
            </a:ext>
          </a:extLst>
        </xdr:cNvPr>
        <xdr:cNvSpPr>
          <a:spLocks noChangeAspect="1" noChangeArrowheads="1"/>
        </xdr:cNvSpPr>
      </xdr:nvSpPr>
      <xdr:spPr bwMode="auto">
        <a:xfrm>
          <a:off x="190500" y="18811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752" name="AutoShape 1" descr="image002">
          <a:extLst>
            <a:ext uri="{FF2B5EF4-FFF2-40B4-BE49-F238E27FC236}">
              <a16:creationId xmlns:a16="http://schemas.microsoft.com/office/drawing/2014/main" xmlns="" id="{00000000-0008-0000-0200-0000C00A0000}"/>
            </a:ext>
          </a:extLst>
        </xdr:cNvPr>
        <xdr:cNvSpPr>
          <a:spLocks noChangeAspect="1" noChangeArrowheads="1"/>
        </xdr:cNvSpPr>
      </xdr:nvSpPr>
      <xdr:spPr bwMode="auto">
        <a:xfrm>
          <a:off x="190500" y="18811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753" name="AutoShape 2" descr="image002">
          <a:extLst>
            <a:ext uri="{FF2B5EF4-FFF2-40B4-BE49-F238E27FC236}">
              <a16:creationId xmlns:a16="http://schemas.microsoft.com/office/drawing/2014/main" xmlns="" id="{00000000-0008-0000-0200-0000C10A0000}"/>
            </a:ext>
          </a:extLst>
        </xdr:cNvPr>
        <xdr:cNvSpPr>
          <a:spLocks noChangeAspect="1" noChangeArrowheads="1"/>
        </xdr:cNvSpPr>
      </xdr:nvSpPr>
      <xdr:spPr bwMode="auto">
        <a:xfrm>
          <a:off x="190500" y="18811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754" name="AutoShape 3" descr="image002">
          <a:extLst>
            <a:ext uri="{FF2B5EF4-FFF2-40B4-BE49-F238E27FC236}">
              <a16:creationId xmlns:a16="http://schemas.microsoft.com/office/drawing/2014/main" xmlns="" id="{00000000-0008-0000-0200-0000C20A0000}"/>
            </a:ext>
          </a:extLst>
        </xdr:cNvPr>
        <xdr:cNvSpPr>
          <a:spLocks noChangeAspect="1" noChangeArrowheads="1"/>
        </xdr:cNvSpPr>
      </xdr:nvSpPr>
      <xdr:spPr bwMode="auto">
        <a:xfrm>
          <a:off x="190500" y="18811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755" name="AutoShape 4" descr="image002">
          <a:extLst>
            <a:ext uri="{FF2B5EF4-FFF2-40B4-BE49-F238E27FC236}">
              <a16:creationId xmlns:a16="http://schemas.microsoft.com/office/drawing/2014/main" xmlns="" id="{00000000-0008-0000-0200-0000C30A0000}"/>
            </a:ext>
          </a:extLst>
        </xdr:cNvPr>
        <xdr:cNvSpPr>
          <a:spLocks noChangeAspect="1" noChangeArrowheads="1"/>
        </xdr:cNvSpPr>
      </xdr:nvSpPr>
      <xdr:spPr bwMode="auto">
        <a:xfrm>
          <a:off x="190500" y="18811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756" name="AutoShape 10" descr="image002">
          <a:extLst>
            <a:ext uri="{FF2B5EF4-FFF2-40B4-BE49-F238E27FC236}">
              <a16:creationId xmlns:a16="http://schemas.microsoft.com/office/drawing/2014/main" xmlns="" id="{00000000-0008-0000-0200-0000C40A0000}"/>
            </a:ext>
          </a:extLst>
        </xdr:cNvPr>
        <xdr:cNvSpPr>
          <a:spLocks noChangeAspect="1" noChangeArrowheads="1"/>
        </xdr:cNvSpPr>
      </xdr:nvSpPr>
      <xdr:spPr bwMode="auto">
        <a:xfrm>
          <a:off x="190500" y="18811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757" name="AutoShape 1" descr="image002">
          <a:extLst>
            <a:ext uri="{FF2B5EF4-FFF2-40B4-BE49-F238E27FC236}">
              <a16:creationId xmlns:a16="http://schemas.microsoft.com/office/drawing/2014/main" xmlns="" id="{00000000-0008-0000-0200-0000C50A0000}"/>
            </a:ext>
          </a:extLst>
        </xdr:cNvPr>
        <xdr:cNvSpPr>
          <a:spLocks noChangeAspect="1" noChangeArrowheads="1"/>
        </xdr:cNvSpPr>
      </xdr:nvSpPr>
      <xdr:spPr bwMode="auto">
        <a:xfrm>
          <a:off x="190500" y="18811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758" name="AutoShape 2" descr="image002">
          <a:extLst>
            <a:ext uri="{FF2B5EF4-FFF2-40B4-BE49-F238E27FC236}">
              <a16:creationId xmlns:a16="http://schemas.microsoft.com/office/drawing/2014/main" xmlns="" id="{00000000-0008-0000-0200-0000C60A0000}"/>
            </a:ext>
          </a:extLst>
        </xdr:cNvPr>
        <xdr:cNvSpPr>
          <a:spLocks noChangeAspect="1" noChangeArrowheads="1"/>
        </xdr:cNvSpPr>
      </xdr:nvSpPr>
      <xdr:spPr bwMode="auto">
        <a:xfrm>
          <a:off x="190500" y="18811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759" name="AutoShape 3" descr="image002">
          <a:extLst>
            <a:ext uri="{FF2B5EF4-FFF2-40B4-BE49-F238E27FC236}">
              <a16:creationId xmlns:a16="http://schemas.microsoft.com/office/drawing/2014/main" xmlns="" id="{00000000-0008-0000-0200-0000C70A0000}"/>
            </a:ext>
          </a:extLst>
        </xdr:cNvPr>
        <xdr:cNvSpPr>
          <a:spLocks noChangeAspect="1" noChangeArrowheads="1"/>
        </xdr:cNvSpPr>
      </xdr:nvSpPr>
      <xdr:spPr bwMode="auto">
        <a:xfrm>
          <a:off x="190500" y="18811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760" name="AutoShape 4" descr="image002">
          <a:extLst>
            <a:ext uri="{FF2B5EF4-FFF2-40B4-BE49-F238E27FC236}">
              <a16:creationId xmlns:a16="http://schemas.microsoft.com/office/drawing/2014/main" xmlns="" id="{00000000-0008-0000-0200-0000C80A0000}"/>
            </a:ext>
          </a:extLst>
        </xdr:cNvPr>
        <xdr:cNvSpPr>
          <a:spLocks noChangeAspect="1" noChangeArrowheads="1"/>
        </xdr:cNvSpPr>
      </xdr:nvSpPr>
      <xdr:spPr bwMode="auto">
        <a:xfrm>
          <a:off x="190500" y="18811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761" name="AutoShape 10" descr="image002">
          <a:extLst>
            <a:ext uri="{FF2B5EF4-FFF2-40B4-BE49-F238E27FC236}">
              <a16:creationId xmlns:a16="http://schemas.microsoft.com/office/drawing/2014/main" xmlns="" id="{00000000-0008-0000-0200-0000C90A0000}"/>
            </a:ext>
          </a:extLst>
        </xdr:cNvPr>
        <xdr:cNvSpPr>
          <a:spLocks noChangeAspect="1" noChangeArrowheads="1"/>
        </xdr:cNvSpPr>
      </xdr:nvSpPr>
      <xdr:spPr bwMode="auto">
        <a:xfrm>
          <a:off x="190500" y="18811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2762" name="AutoShape 4" descr="image002">
          <a:extLst>
            <a:ext uri="{FF2B5EF4-FFF2-40B4-BE49-F238E27FC236}">
              <a16:creationId xmlns:a16="http://schemas.microsoft.com/office/drawing/2014/main" xmlns="" id="{00000000-0008-0000-0200-0000CA0A0000}"/>
            </a:ext>
          </a:extLst>
        </xdr:cNvPr>
        <xdr:cNvSpPr>
          <a:spLocks noChangeAspect="1" noChangeArrowheads="1"/>
        </xdr:cNvSpPr>
      </xdr:nvSpPr>
      <xdr:spPr bwMode="auto">
        <a:xfrm>
          <a:off x="190500" y="183451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2763" name="AutoShape 10" descr="image002">
          <a:extLst>
            <a:ext uri="{FF2B5EF4-FFF2-40B4-BE49-F238E27FC236}">
              <a16:creationId xmlns:a16="http://schemas.microsoft.com/office/drawing/2014/main" xmlns="" id="{00000000-0008-0000-0200-0000CB0A0000}"/>
            </a:ext>
          </a:extLst>
        </xdr:cNvPr>
        <xdr:cNvSpPr>
          <a:spLocks noChangeAspect="1" noChangeArrowheads="1"/>
        </xdr:cNvSpPr>
      </xdr:nvSpPr>
      <xdr:spPr bwMode="auto">
        <a:xfrm>
          <a:off x="190500" y="183451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2764" name="AutoShape 1" descr="image002">
          <a:extLst>
            <a:ext uri="{FF2B5EF4-FFF2-40B4-BE49-F238E27FC236}">
              <a16:creationId xmlns:a16="http://schemas.microsoft.com/office/drawing/2014/main" xmlns="" id="{00000000-0008-0000-0200-0000CC0A0000}"/>
            </a:ext>
          </a:extLst>
        </xdr:cNvPr>
        <xdr:cNvSpPr>
          <a:spLocks noChangeAspect="1" noChangeArrowheads="1"/>
        </xdr:cNvSpPr>
      </xdr:nvSpPr>
      <xdr:spPr bwMode="auto">
        <a:xfrm>
          <a:off x="190500" y="183451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2765" name="AutoShape 2" descr="image002">
          <a:extLst>
            <a:ext uri="{FF2B5EF4-FFF2-40B4-BE49-F238E27FC236}">
              <a16:creationId xmlns:a16="http://schemas.microsoft.com/office/drawing/2014/main" xmlns="" id="{00000000-0008-0000-0200-0000CD0A0000}"/>
            </a:ext>
          </a:extLst>
        </xdr:cNvPr>
        <xdr:cNvSpPr>
          <a:spLocks noChangeAspect="1" noChangeArrowheads="1"/>
        </xdr:cNvSpPr>
      </xdr:nvSpPr>
      <xdr:spPr bwMode="auto">
        <a:xfrm>
          <a:off x="190500" y="183451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2766" name="AutoShape 3" descr="image002">
          <a:extLst>
            <a:ext uri="{FF2B5EF4-FFF2-40B4-BE49-F238E27FC236}">
              <a16:creationId xmlns:a16="http://schemas.microsoft.com/office/drawing/2014/main" xmlns="" id="{00000000-0008-0000-0200-0000CE0A0000}"/>
            </a:ext>
          </a:extLst>
        </xdr:cNvPr>
        <xdr:cNvSpPr>
          <a:spLocks noChangeAspect="1" noChangeArrowheads="1"/>
        </xdr:cNvSpPr>
      </xdr:nvSpPr>
      <xdr:spPr bwMode="auto">
        <a:xfrm>
          <a:off x="190500" y="183451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2767" name="AutoShape 4" descr="image002">
          <a:extLst>
            <a:ext uri="{FF2B5EF4-FFF2-40B4-BE49-F238E27FC236}">
              <a16:creationId xmlns:a16="http://schemas.microsoft.com/office/drawing/2014/main" xmlns="" id="{00000000-0008-0000-0200-0000CF0A0000}"/>
            </a:ext>
          </a:extLst>
        </xdr:cNvPr>
        <xdr:cNvSpPr>
          <a:spLocks noChangeAspect="1" noChangeArrowheads="1"/>
        </xdr:cNvSpPr>
      </xdr:nvSpPr>
      <xdr:spPr bwMode="auto">
        <a:xfrm>
          <a:off x="190500" y="183451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187</xdr:row>
      <xdr:rowOff>0</xdr:rowOff>
    </xdr:from>
    <xdr:ext cx="142875" cy="123825"/>
    <xdr:sp macro="" textlink="">
      <xdr:nvSpPr>
        <xdr:cNvPr id="2768" name="AutoShape 1" descr="image002">
          <a:extLst>
            <a:ext uri="{FF2B5EF4-FFF2-40B4-BE49-F238E27FC236}">
              <a16:creationId xmlns:a16="http://schemas.microsoft.com/office/drawing/2014/main" xmlns="" id="{00000000-0008-0000-0200-0000D00A0000}"/>
            </a:ext>
          </a:extLst>
        </xdr:cNvPr>
        <xdr:cNvSpPr>
          <a:spLocks noChangeAspect="1" noChangeArrowheads="1"/>
        </xdr:cNvSpPr>
      </xdr:nvSpPr>
      <xdr:spPr bwMode="auto">
        <a:xfrm>
          <a:off x="190500" y="28060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187</xdr:row>
      <xdr:rowOff>0</xdr:rowOff>
    </xdr:from>
    <xdr:ext cx="142875" cy="123825"/>
    <xdr:sp macro="" textlink="">
      <xdr:nvSpPr>
        <xdr:cNvPr id="2769" name="AutoShape 2" descr="image002">
          <a:extLst>
            <a:ext uri="{FF2B5EF4-FFF2-40B4-BE49-F238E27FC236}">
              <a16:creationId xmlns:a16="http://schemas.microsoft.com/office/drawing/2014/main" xmlns="" id="{00000000-0008-0000-0200-0000D10A0000}"/>
            </a:ext>
          </a:extLst>
        </xdr:cNvPr>
        <xdr:cNvSpPr>
          <a:spLocks noChangeAspect="1" noChangeArrowheads="1"/>
        </xdr:cNvSpPr>
      </xdr:nvSpPr>
      <xdr:spPr bwMode="auto">
        <a:xfrm>
          <a:off x="190500" y="28060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187</xdr:row>
      <xdr:rowOff>0</xdr:rowOff>
    </xdr:from>
    <xdr:ext cx="142875" cy="123825"/>
    <xdr:sp macro="" textlink="">
      <xdr:nvSpPr>
        <xdr:cNvPr id="2770" name="AutoShape 3" descr="image002">
          <a:extLst>
            <a:ext uri="{FF2B5EF4-FFF2-40B4-BE49-F238E27FC236}">
              <a16:creationId xmlns:a16="http://schemas.microsoft.com/office/drawing/2014/main" xmlns="" id="{00000000-0008-0000-0200-0000D20A0000}"/>
            </a:ext>
          </a:extLst>
        </xdr:cNvPr>
        <xdr:cNvSpPr>
          <a:spLocks noChangeAspect="1" noChangeArrowheads="1"/>
        </xdr:cNvSpPr>
      </xdr:nvSpPr>
      <xdr:spPr bwMode="auto">
        <a:xfrm>
          <a:off x="190500" y="28060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187</xdr:row>
      <xdr:rowOff>0</xdr:rowOff>
    </xdr:from>
    <xdr:ext cx="142875" cy="123825"/>
    <xdr:sp macro="" textlink="">
      <xdr:nvSpPr>
        <xdr:cNvPr id="2771" name="AutoShape 4" descr="image002">
          <a:extLst>
            <a:ext uri="{FF2B5EF4-FFF2-40B4-BE49-F238E27FC236}">
              <a16:creationId xmlns:a16="http://schemas.microsoft.com/office/drawing/2014/main" xmlns="" id="{00000000-0008-0000-0200-0000D30A0000}"/>
            </a:ext>
          </a:extLst>
        </xdr:cNvPr>
        <xdr:cNvSpPr>
          <a:spLocks noChangeAspect="1" noChangeArrowheads="1"/>
        </xdr:cNvSpPr>
      </xdr:nvSpPr>
      <xdr:spPr bwMode="auto">
        <a:xfrm>
          <a:off x="190500" y="28060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187</xdr:row>
      <xdr:rowOff>0</xdr:rowOff>
    </xdr:from>
    <xdr:ext cx="142875" cy="123825"/>
    <xdr:sp macro="" textlink="">
      <xdr:nvSpPr>
        <xdr:cNvPr id="2772" name="AutoShape 10" descr="image002">
          <a:extLst>
            <a:ext uri="{FF2B5EF4-FFF2-40B4-BE49-F238E27FC236}">
              <a16:creationId xmlns:a16="http://schemas.microsoft.com/office/drawing/2014/main" xmlns="" id="{00000000-0008-0000-0200-0000D40A0000}"/>
            </a:ext>
          </a:extLst>
        </xdr:cNvPr>
        <xdr:cNvSpPr>
          <a:spLocks noChangeAspect="1" noChangeArrowheads="1"/>
        </xdr:cNvSpPr>
      </xdr:nvSpPr>
      <xdr:spPr bwMode="auto">
        <a:xfrm>
          <a:off x="190500" y="28060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187</xdr:row>
      <xdr:rowOff>0</xdr:rowOff>
    </xdr:from>
    <xdr:ext cx="142875" cy="123825"/>
    <xdr:sp macro="" textlink="">
      <xdr:nvSpPr>
        <xdr:cNvPr id="2773" name="AutoShape 1" descr="image002">
          <a:extLst>
            <a:ext uri="{FF2B5EF4-FFF2-40B4-BE49-F238E27FC236}">
              <a16:creationId xmlns:a16="http://schemas.microsoft.com/office/drawing/2014/main" xmlns="" id="{00000000-0008-0000-0200-0000D50A0000}"/>
            </a:ext>
          </a:extLst>
        </xdr:cNvPr>
        <xdr:cNvSpPr>
          <a:spLocks noChangeAspect="1" noChangeArrowheads="1"/>
        </xdr:cNvSpPr>
      </xdr:nvSpPr>
      <xdr:spPr bwMode="auto">
        <a:xfrm>
          <a:off x="190500" y="28060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187</xdr:row>
      <xdr:rowOff>0</xdr:rowOff>
    </xdr:from>
    <xdr:ext cx="142875" cy="123825"/>
    <xdr:sp macro="" textlink="">
      <xdr:nvSpPr>
        <xdr:cNvPr id="2774" name="AutoShape 2" descr="image002">
          <a:extLst>
            <a:ext uri="{FF2B5EF4-FFF2-40B4-BE49-F238E27FC236}">
              <a16:creationId xmlns:a16="http://schemas.microsoft.com/office/drawing/2014/main" xmlns="" id="{00000000-0008-0000-0200-0000D60A0000}"/>
            </a:ext>
          </a:extLst>
        </xdr:cNvPr>
        <xdr:cNvSpPr>
          <a:spLocks noChangeAspect="1" noChangeArrowheads="1"/>
        </xdr:cNvSpPr>
      </xdr:nvSpPr>
      <xdr:spPr bwMode="auto">
        <a:xfrm>
          <a:off x="190500" y="28060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187</xdr:row>
      <xdr:rowOff>0</xdr:rowOff>
    </xdr:from>
    <xdr:ext cx="142875" cy="123825"/>
    <xdr:sp macro="" textlink="">
      <xdr:nvSpPr>
        <xdr:cNvPr id="2775" name="AutoShape 3" descr="image002">
          <a:extLst>
            <a:ext uri="{FF2B5EF4-FFF2-40B4-BE49-F238E27FC236}">
              <a16:creationId xmlns:a16="http://schemas.microsoft.com/office/drawing/2014/main" xmlns="" id="{00000000-0008-0000-0200-0000D70A0000}"/>
            </a:ext>
          </a:extLst>
        </xdr:cNvPr>
        <xdr:cNvSpPr>
          <a:spLocks noChangeAspect="1" noChangeArrowheads="1"/>
        </xdr:cNvSpPr>
      </xdr:nvSpPr>
      <xdr:spPr bwMode="auto">
        <a:xfrm>
          <a:off x="190500" y="28060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187</xdr:row>
      <xdr:rowOff>0</xdr:rowOff>
    </xdr:from>
    <xdr:ext cx="142875" cy="123825"/>
    <xdr:sp macro="" textlink="">
      <xdr:nvSpPr>
        <xdr:cNvPr id="2776" name="AutoShape 4" descr="image002">
          <a:extLst>
            <a:ext uri="{FF2B5EF4-FFF2-40B4-BE49-F238E27FC236}">
              <a16:creationId xmlns:a16="http://schemas.microsoft.com/office/drawing/2014/main" xmlns="" id="{00000000-0008-0000-0200-0000D80A0000}"/>
            </a:ext>
          </a:extLst>
        </xdr:cNvPr>
        <xdr:cNvSpPr>
          <a:spLocks noChangeAspect="1" noChangeArrowheads="1"/>
        </xdr:cNvSpPr>
      </xdr:nvSpPr>
      <xdr:spPr bwMode="auto">
        <a:xfrm>
          <a:off x="190500" y="28060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187</xdr:row>
      <xdr:rowOff>0</xdr:rowOff>
    </xdr:from>
    <xdr:ext cx="142875" cy="123825"/>
    <xdr:sp macro="" textlink="">
      <xdr:nvSpPr>
        <xdr:cNvPr id="2806" name="AutoShape 10" descr="image002">
          <a:extLst>
            <a:ext uri="{FF2B5EF4-FFF2-40B4-BE49-F238E27FC236}">
              <a16:creationId xmlns:a16="http://schemas.microsoft.com/office/drawing/2014/main" xmlns="" id="{00000000-0008-0000-0200-0000F60A0000}"/>
            </a:ext>
          </a:extLst>
        </xdr:cNvPr>
        <xdr:cNvSpPr>
          <a:spLocks noChangeAspect="1" noChangeArrowheads="1"/>
        </xdr:cNvSpPr>
      </xdr:nvSpPr>
      <xdr:spPr bwMode="auto">
        <a:xfrm>
          <a:off x="190500" y="28060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187</xdr:row>
      <xdr:rowOff>0</xdr:rowOff>
    </xdr:from>
    <xdr:ext cx="142875" cy="123825"/>
    <xdr:sp macro="" textlink="">
      <xdr:nvSpPr>
        <xdr:cNvPr id="2807" name="AutoShape 1" descr="image002">
          <a:extLst>
            <a:ext uri="{FF2B5EF4-FFF2-40B4-BE49-F238E27FC236}">
              <a16:creationId xmlns:a16="http://schemas.microsoft.com/office/drawing/2014/main" xmlns="" id="{00000000-0008-0000-0200-0000F70A0000}"/>
            </a:ext>
          </a:extLst>
        </xdr:cNvPr>
        <xdr:cNvSpPr>
          <a:spLocks noChangeAspect="1" noChangeArrowheads="1"/>
        </xdr:cNvSpPr>
      </xdr:nvSpPr>
      <xdr:spPr bwMode="auto">
        <a:xfrm>
          <a:off x="190500" y="28060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187</xdr:row>
      <xdr:rowOff>0</xdr:rowOff>
    </xdr:from>
    <xdr:ext cx="142875" cy="123825"/>
    <xdr:sp macro="" textlink="">
      <xdr:nvSpPr>
        <xdr:cNvPr id="2808" name="AutoShape 2" descr="image002">
          <a:extLst>
            <a:ext uri="{FF2B5EF4-FFF2-40B4-BE49-F238E27FC236}">
              <a16:creationId xmlns:a16="http://schemas.microsoft.com/office/drawing/2014/main" xmlns="" id="{00000000-0008-0000-0200-0000F80A0000}"/>
            </a:ext>
          </a:extLst>
        </xdr:cNvPr>
        <xdr:cNvSpPr>
          <a:spLocks noChangeAspect="1" noChangeArrowheads="1"/>
        </xdr:cNvSpPr>
      </xdr:nvSpPr>
      <xdr:spPr bwMode="auto">
        <a:xfrm>
          <a:off x="190500" y="28060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187</xdr:row>
      <xdr:rowOff>0</xdr:rowOff>
    </xdr:from>
    <xdr:ext cx="142875" cy="123825"/>
    <xdr:sp macro="" textlink="">
      <xdr:nvSpPr>
        <xdr:cNvPr id="2809" name="AutoShape 3" descr="image002">
          <a:extLst>
            <a:ext uri="{FF2B5EF4-FFF2-40B4-BE49-F238E27FC236}">
              <a16:creationId xmlns:a16="http://schemas.microsoft.com/office/drawing/2014/main" xmlns="" id="{00000000-0008-0000-0200-0000F90A0000}"/>
            </a:ext>
          </a:extLst>
        </xdr:cNvPr>
        <xdr:cNvSpPr>
          <a:spLocks noChangeAspect="1" noChangeArrowheads="1"/>
        </xdr:cNvSpPr>
      </xdr:nvSpPr>
      <xdr:spPr bwMode="auto">
        <a:xfrm>
          <a:off x="190500" y="28060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187</xdr:row>
      <xdr:rowOff>0</xdr:rowOff>
    </xdr:from>
    <xdr:ext cx="142875" cy="123825"/>
    <xdr:sp macro="" textlink="">
      <xdr:nvSpPr>
        <xdr:cNvPr id="2810" name="AutoShape 4" descr="image002">
          <a:extLst>
            <a:ext uri="{FF2B5EF4-FFF2-40B4-BE49-F238E27FC236}">
              <a16:creationId xmlns:a16="http://schemas.microsoft.com/office/drawing/2014/main" xmlns="" id="{00000000-0008-0000-0200-0000FA0A0000}"/>
            </a:ext>
          </a:extLst>
        </xdr:cNvPr>
        <xdr:cNvSpPr>
          <a:spLocks noChangeAspect="1" noChangeArrowheads="1"/>
        </xdr:cNvSpPr>
      </xdr:nvSpPr>
      <xdr:spPr bwMode="auto">
        <a:xfrm>
          <a:off x="190500" y="28060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187</xdr:row>
      <xdr:rowOff>0</xdr:rowOff>
    </xdr:from>
    <xdr:ext cx="142875" cy="123825"/>
    <xdr:sp macro="" textlink="">
      <xdr:nvSpPr>
        <xdr:cNvPr id="2811" name="AutoShape 10" descr="image002">
          <a:extLst>
            <a:ext uri="{FF2B5EF4-FFF2-40B4-BE49-F238E27FC236}">
              <a16:creationId xmlns:a16="http://schemas.microsoft.com/office/drawing/2014/main" xmlns="" id="{00000000-0008-0000-0200-0000FB0A0000}"/>
            </a:ext>
          </a:extLst>
        </xdr:cNvPr>
        <xdr:cNvSpPr>
          <a:spLocks noChangeAspect="1" noChangeArrowheads="1"/>
        </xdr:cNvSpPr>
      </xdr:nvSpPr>
      <xdr:spPr bwMode="auto">
        <a:xfrm>
          <a:off x="190500" y="28060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2812" name="AutoShape 4" descr="image002">
          <a:extLst>
            <a:ext uri="{FF2B5EF4-FFF2-40B4-BE49-F238E27FC236}">
              <a16:creationId xmlns:a16="http://schemas.microsoft.com/office/drawing/2014/main" xmlns="" id="{00000000-0008-0000-0200-0000FC0A0000}"/>
            </a:ext>
          </a:extLst>
        </xdr:cNvPr>
        <xdr:cNvSpPr>
          <a:spLocks noChangeAspect="1" noChangeArrowheads="1"/>
        </xdr:cNvSpPr>
      </xdr:nvSpPr>
      <xdr:spPr bwMode="auto">
        <a:xfrm>
          <a:off x="190500" y="27593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2813" name="AutoShape 10" descr="image002">
          <a:extLst>
            <a:ext uri="{FF2B5EF4-FFF2-40B4-BE49-F238E27FC236}">
              <a16:creationId xmlns:a16="http://schemas.microsoft.com/office/drawing/2014/main" xmlns="" id="{00000000-0008-0000-0200-0000FD0A0000}"/>
            </a:ext>
          </a:extLst>
        </xdr:cNvPr>
        <xdr:cNvSpPr>
          <a:spLocks noChangeAspect="1" noChangeArrowheads="1"/>
        </xdr:cNvSpPr>
      </xdr:nvSpPr>
      <xdr:spPr bwMode="auto">
        <a:xfrm>
          <a:off x="190500" y="27593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2814" name="AutoShape 1" descr="image002">
          <a:extLst>
            <a:ext uri="{FF2B5EF4-FFF2-40B4-BE49-F238E27FC236}">
              <a16:creationId xmlns:a16="http://schemas.microsoft.com/office/drawing/2014/main" xmlns="" id="{00000000-0008-0000-0200-0000FE0A0000}"/>
            </a:ext>
          </a:extLst>
        </xdr:cNvPr>
        <xdr:cNvSpPr>
          <a:spLocks noChangeAspect="1" noChangeArrowheads="1"/>
        </xdr:cNvSpPr>
      </xdr:nvSpPr>
      <xdr:spPr bwMode="auto">
        <a:xfrm>
          <a:off x="190500" y="27593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2815" name="AutoShape 2" descr="image002">
          <a:extLst>
            <a:ext uri="{FF2B5EF4-FFF2-40B4-BE49-F238E27FC236}">
              <a16:creationId xmlns:a16="http://schemas.microsoft.com/office/drawing/2014/main" xmlns="" id="{00000000-0008-0000-0200-0000FF0A0000}"/>
            </a:ext>
          </a:extLst>
        </xdr:cNvPr>
        <xdr:cNvSpPr>
          <a:spLocks noChangeAspect="1" noChangeArrowheads="1"/>
        </xdr:cNvSpPr>
      </xdr:nvSpPr>
      <xdr:spPr bwMode="auto">
        <a:xfrm>
          <a:off x="190500" y="27593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2816" name="AutoShape 3" descr="image002">
          <a:extLst>
            <a:ext uri="{FF2B5EF4-FFF2-40B4-BE49-F238E27FC236}">
              <a16:creationId xmlns:a16="http://schemas.microsoft.com/office/drawing/2014/main" xmlns="" id="{00000000-0008-0000-0200-0000000B0000}"/>
            </a:ext>
          </a:extLst>
        </xdr:cNvPr>
        <xdr:cNvSpPr>
          <a:spLocks noChangeAspect="1" noChangeArrowheads="1"/>
        </xdr:cNvSpPr>
      </xdr:nvSpPr>
      <xdr:spPr bwMode="auto">
        <a:xfrm>
          <a:off x="190500" y="27593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2817" name="AutoShape 4" descr="image002">
          <a:extLst>
            <a:ext uri="{FF2B5EF4-FFF2-40B4-BE49-F238E27FC236}">
              <a16:creationId xmlns:a16="http://schemas.microsoft.com/office/drawing/2014/main" xmlns="" id="{00000000-0008-0000-0200-0000010B0000}"/>
            </a:ext>
          </a:extLst>
        </xdr:cNvPr>
        <xdr:cNvSpPr>
          <a:spLocks noChangeAspect="1" noChangeArrowheads="1"/>
        </xdr:cNvSpPr>
      </xdr:nvSpPr>
      <xdr:spPr bwMode="auto">
        <a:xfrm>
          <a:off x="190500" y="27593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18" name="AutoShape 1" descr="image002">
          <a:extLst>
            <a:ext uri="{FF2B5EF4-FFF2-40B4-BE49-F238E27FC236}">
              <a16:creationId xmlns:a16="http://schemas.microsoft.com/office/drawing/2014/main" xmlns="" id="{00000000-0008-0000-0200-000002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19" name="AutoShape 2" descr="image002">
          <a:extLst>
            <a:ext uri="{FF2B5EF4-FFF2-40B4-BE49-F238E27FC236}">
              <a16:creationId xmlns:a16="http://schemas.microsoft.com/office/drawing/2014/main" xmlns="" id="{00000000-0008-0000-0200-000003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20" name="AutoShape 3" descr="image002">
          <a:extLst>
            <a:ext uri="{FF2B5EF4-FFF2-40B4-BE49-F238E27FC236}">
              <a16:creationId xmlns:a16="http://schemas.microsoft.com/office/drawing/2014/main" xmlns="" id="{00000000-0008-0000-0200-000004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21" name="AutoShape 4" descr="image002">
          <a:extLst>
            <a:ext uri="{FF2B5EF4-FFF2-40B4-BE49-F238E27FC236}">
              <a16:creationId xmlns:a16="http://schemas.microsoft.com/office/drawing/2014/main" xmlns="" id="{00000000-0008-0000-0200-000005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22" name="AutoShape 10" descr="image002">
          <a:extLst>
            <a:ext uri="{FF2B5EF4-FFF2-40B4-BE49-F238E27FC236}">
              <a16:creationId xmlns:a16="http://schemas.microsoft.com/office/drawing/2014/main" xmlns="" id="{00000000-0008-0000-0200-000006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23" name="AutoShape 1" descr="image002">
          <a:extLst>
            <a:ext uri="{FF2B5EF4-FFF2-40B4-BE49-F238E27FC236}">
              <a16:creationId xmlns:a16="http://schemas.microsoft.com/office/drawing/2014/main" xmlns="" id="{00000000-0008-0000-0200-000007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24" name="AutoShape 2" descr="image002">
          <a:extLst>
            <a:ext uri="{FF2B5EF4-FFF2-40B4-BE49-F238E27FC236}">
              <a16:creationId xmlns:a16="http://schemas.microsoft.com/office/drawing/2014/main" xmlns="" id="{00000000-0008-0000-0200-000008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25" name="AutoShape 3" descr="image002">
          <a:extLst>
            <a:ext uri="{FF2B5EF4-FFF2-40B4-BE49-F238E27FC236}">
              <a16:creationId xmlns:a16="http://schemas.microsoft.com/office/drawing/2014/main" xmlns="" id="{00000000-0008-0000-0200-000009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26" name="AutoShape 4" descr="image002">
          <a:extLst>
            <a:ext uri="{FF2B5EF4-FFF2-40B4-BE49-F238E27FC236}">
              <a16:creationId xmlns:a16="http://schemas.microsoft.com/office/drawing/2014/main" xmlns="" id="{00000000-0008-0000-0200-00000A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27" name="AutoShape 10" descr="image002">
          <a:extLst>
            <a:ext uri="{FF2B5EF4-FFF2-40B4-BE49-F238E27FC236}">
              <a16:creationId xmlns:a16="http://schemas.microsoft.com/office/drawing/2014/main" xmlns="" id="{00000000-0008-0000-0200-00000B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28" name="AutoShape 1" descr="image002">
          <a:extLst>
            <a:ext uri="{FF2B5EF4-FFF2-40B4-BE49-F238E27FC236}">
              <a16:creationId xmlns:a16="http://schemas.microsoft.com/office/drawing/2014/main" xmlns="" id="{00000000-0008-0000-0200-00000C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29" name="AutoShape 2" descr="image002">
          <a:extLst>
            <a:ext uri="{FF2B5EF4-FFF2-40B4-BE49-F238E27FC236}">
              <a16:creationId xmlns:a16="http://schemas.microsoft.com/office/drawing/2014/main" xmlns="" id="{00000000-0008-0000-0200-00000D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30" name="AutoShape 3" descr="image002">
          <a:extLst>
            <a:ext uri="{FF2B5EF4-FFF2-40B4-BE49-F238E27FC236}">
              <a16:creationId xmlns:a16="http://schemas.microsoft.com/office/drawing/2014/main" xmlns="" id="{00000000-0008-0000-0200-00000E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31" name="AutoShape 4" descr="image002">
          <a:extLst>
            <a:ext uri="{FF2B5EF4-FFF2-40B4-BE49-F238E27FC236}">
              <a16:creationId xmlns:a16="http://schemas.microsoft.com/office/drawing/2014/main" xmlns="" id="{00000000-0008-0000-0200-00000F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32" name="AutoShape 10" descr="image002">
          <a:extLst>
            <a:ext uri="{FF2B5EF4-FFF2-40B4-BE49-F238E27FC236}">
              <a16:creationId xmlns:a16="http://schemas.microsoft.com/office/drawing/2014/main" xmlns="" id="{00000000-0008-0000-0200-000010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33" name="AutoShape 1" descr="image002">
          <a:extLst>
            <a:ext uri="{FF2B5EF4-FFF2-40B4-BE49-F238E27FC236}">
              <a16:creationId xmlns:a16="http://schemas.microsoft.com/office/drawing/2014/main" xmlns="" id="{00000000-0008-0000-0200-000011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34" name="AutoShape 2" descr="image002">
          <a:extLst>
            <a:ext uri="{FF2B5EF4-FFF2-40B4-BE49-F238E27FC236}">
              <a16:creationId xmlns:a16="http://schemas.microsoft.com/office/drawing/2014/main" xmlns="" id="{00000000-0008-0000-0200-000012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35" name="AutoShape 3" descr="image002">
          <a:extLst>
            <a:ext uri="{FF2B5EF4-FFF2-40B4-BE49-F238E27FC236}">
              <a16:creationId xmlns:a16="http://schemas.microsoft.com/office/drawing/2014/main" xmlns="" id="{00000000-0008-0000-0200-000013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36" name="AutoShape 4" descr="image002">
          <a:extLst>
            <a:ext uri="{FF2B5EF4-FFF2-40B4-BE49-F238E27FC236}">
              <a16:creationId xmlns:a16="http://schemas.microsoft.com/office/drawing/2014/main" xmlns="" id="{00000000-0008-0000-0200-000014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37" name="AutoShape 10" descr="image002">
          <a:extLst>
            <a:ext uri="{FF2B5EF4-FFF2-40B4-BE49-F238E27FC236}">
              <a16:creationId xmlns:a16="http://schemas.microsoft.com/office/drawing/2014/main" xmlns="" id="{00000000-0008-0000-0200-000015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38" name="AutoShape 1" descr="image002">
          <a:extLst>
            <a:ext uri="{FF2B5EF4-FFF2-40B4-BE49-F238E27FC236}">
              <a16:creationId xmlns:a16="http://schemas.microsoft.com/office/drawing/2014/main" xmlns="" id="{00000000-0008-0000-0200-000016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39" name="AutoShape 2" descr="image002">
          <a:extLst>
            <a:ext uri="{FF2B5EF4-FFF2-40B4-BE49-F238E27FC236}">
              <a16:creationId xmlns:a16="http://schemas.microsoft.com/office/drawing/2014/main" xmlns="" id="{00000000-0008-0000-0200-000017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40" name="AutoShape 3" descr="image002">
          <a:extLst>
            <a:ext uri="{FF2B5EF4-FFF2-40B4-BE49-F238E27FC236}">
              <a16:creationId xmlns:a16="http://schemas.microsoft.com/office/drawing/2014/main" xmlns="" id="{00000000-0008-0000-0200-000018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41" name="AutoShape 4" descr="image002">
          <a:extLst>
            <a:ext uri="{FF2B5EF4-FFF2-40B4-BE49-F238E27FC236}">
              <a16:creationId xmlns:a16="http://schemas.microsoft.com/office/drawing/2014/main" xmlns="" id="{00000000-0008-0000-0200-000019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42" name="AutoShape 10" descr="image002">
          <a:extLst>
            <a:ext uri="{FF2B5EF4-FFF2-40B4-BE49-F238E27FC236}">
              <a16:creationId xmlns:a16="http://schemas.microsoft.com/office/drawing/2014/main" xmlns="" id="{00000000-0008-0000-0200-00001A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43" name="AutoShape 1" descr="image002">
          <a:extLst>
            <a:ext uri="{FF2B5EF4-FFF2-40B4-BE49-F238E27FC236}">
              <a16:creationId xmlns:a16="http://schemas.microsoft.com/office/drawing/2014/main" xmlns="" id="{00000000-0008-0000-0200-00001B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44" name="AutoShape 2" descr="image002">
          <a:extLst>
            <a:ext uri="{FF2B5EF4-FFF2-40B4-BE49-F238E27FC236}">
              <a16:creationId xmlns:a16="http://schemas.microsoft.com/office/drawing/2014/main" xmlns="" id="{00000000-0008-0000-0200-00001C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45" name="AutoShape 3" descr="image002">
          <a:extLst>
            <a:ext uri="{FF2B5EF4-FFF2-40B4-BE49-F238E27FC236}">
              <a16:creationId xmlns:a16="http://schemas.microsoft.com/office/drawing/2014/main" xmlns="" id="{00000000-0008-0000-0200-00001D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46" name="AutoShape 4" descr="image002">
          <a:extLst>
            <a:ext uri="{FF2B5EF4-FFF2-40B4-BE49-F238E27FC236}">
              <a16:creationId xmlns:a16="http://schemas.microsoft.com/office/drawing/2014/main" xmlns="" id="{00000000-0008-0000-0200-00001E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47" name="AutoShape 10" descr="image002">
          <a:extLst>
            <a:ext uri="{FF2B5EF4-FFF2-40B4-BE49-F238E27FC236}">
              <a16:creationId xmlns:a16="http://schemas.microsoft.com/office/drawing/2014/main" xmlns="" id="{00000000-0008-0000-0200-00001F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48" name="AutoShape 1" descr="image002">
          <a:extLst>
            <a:ext uri="{FF2B5EF4-FFF2-40B4-BE49-F238E27FC236}">
              <a16:creationId xmlns:a16="http://schemas.microsoft.com/office/drawing/2014/main" xmlns="" id="{00000000-0008-0000-0200-000020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49" name="AutoShape 2" descr="image002">
          <a:extLst>
            <a:ext uri="{FF2B5EF4-FFF2-40B4-BE49-F238E27FC236}">
              <a16:creationId xmlns:a16="http://schemas.microsoft.com/office/drawing/2014/main" xmlns="" id="{00000000-0008-0000-0200-000021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50" name="AutoShape 3" descr="image002">
          <a:extLst>
            <a:ext uri="{FF2B5EF4-FFF2-40B4-BE49-F238E27FC236}">
              <a16:creationId xmlns:a16="http://schemas.microsoft.com/office/drawing/2014/main" xmlns="" id="{00000000-0008-0000-0200-000022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51" name="AutoShape 4" descr="image002">
          <a:extLst>
            <a:ext uri="{FF2B5EF4-FFF2-40B4-BE49-F238E27FC236}">
              <a16:creationId xmlns:a16="http://schemas.microsoft.com/office/drawing/2014/main" xmlns="" id="{00000000-0008-0000-0200-000023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52" name="AutoShape 10" descr="image002">
          <a:extLst>
            <a:ext uri="{FF2B5EF4-FFF2-40B4-BE49-F238E27FC236}">
              <a16:creationId xmlns:a16="http://schemas.microsoft.com/office/drawing/2014/main" xmlns="" id="{00000000-0008-0000-0200-000024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21</xdr:row>
      <xdr:rowOff>0</xdr:rowOff>
    </xdr:from>
    <xdr:ext cx="142875" cy="123825"/>
    <xdr:sp macro="" textlink="">
      <xdr:nvSpPr>
        <xdr:cNvPr id="2853" name="AutoShape 1" descr="image002">
          <a:extLst>
            <a:ext uri="{FF2B5EF4-FFF2-40B4-BE49-F238E27FC236}">
              <a16:creationId xmlns:a16="http://schemas.microsoft.com/office/drawing/2014/main" xmlns="" id="{00000000-0008-0000-0200-0000250B0000}"/>
            </a:ext>
          </a:extLst>
        </xdr:cNvPr>
        <xdr:cNvSpPr>
          <a:spLocks noChangeAspect="1" noChangeArrowheads="1"/>
        </xdr:cNvSpPr>
      </xdr:nvSpPr>
      <xdr:spPr bwMode="auto">
        <a:xfrm>
          <a:off x="190500" y="1281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21</xdr:row>
      <xdr:rowOff>0</xdr:rowOff>
    </xdr:from>
    <xdr:ext cx="142875" cy="123825"/>
    <xdr:sp macro="" textlink="">
      <xdr:nvSpPr>
        <xdr:cNvPr id="2854" name="AutoShape 2" descr="image002">
          <a:extLst>
            <a:ext uri="{FF2B5EF4-FFF2-40B4-BE49-F238E27FC236}">
              <a16:creationId xmlns:a16="http://schemas.microsoft.com/office/drawing/2014/main" xmlns="" id="{00000000-0008-0000-0200-0000260B0000}"/>
            </a:ext>
          </a:extLst>
        </xdr:cNvPr>
        <xdr:cNvSpPr>
          <a:spLocks noChangeAspect="1" noChangeArrowheads="1"/>
        </xdr:cNvSpPr>
      </xdr:nvSpPr>
      <xdr:spPr bwMode="auto">
        <a:xfrm>
          <a:off x="190500" y="1281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21</xdr:row>
      <xdr:rowOff>0</xdr:rowOff>
    </xdr:from>
    <xdr:ext cx="142875" cy="123825"/>
    <xdr:sp macro="" textlink="">
      <xdr:nvSpPr>
        <xdr:cNvPr id="2855" name="AutoShape 3" descr="image002">
          <a:extLst>
            <a:ext uri="{FF2B5EF4-FFF2-40B4-BE49-F238E27FC236}">
              <a16:creationId xmlns:a16="http://schemas.microsoft.com/office/drawing/2014/main" xmlns="" id="{00000000-0008-0000-0200-0000270B0000}"/>
            </a:ext>
          </a:extLst>
        </xdr:cNvPr>
        <xdr:cNvSpPr>
          <a:spLocks noChangeAspect="1" noChangeArrowheads="1"/>
        </xdr:cNvSpPr>
      </xdr:nvSpPr>
      <xdr:spPr bwMode="auto">
        <a:xfrm>
          <a:off x="190500" y="1281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21</xdr:row>
      <xdr:rowOff>0</xdr:rowOff>
    </xdr:from>
    <xdr:ext cx="142875" cy="123825"/>
    <xdr:sp macro="" textlink="">
      <xdr:nvSpPr>
        <xdr:cNvPr id="2856" name="AutoShape 4" descr="image002">
          <a:extLst>
            <a:ext uri="{FF2B5EF4-FFF2-40B4-BE49-F238E27FC236}">
              <a16:creationId xmlns:a16="http://schemas.microsoft.com/office/drawing/2014/main" xmlns="" id="{00000000-0008-0000-0200-0000280B0000}"/>
            </a:ext>
          </a:extLst>
        </xdr:cNvPr>
        <xdr:cNvSpPr>
          <a:spLocks noChangeAspect="1" noChangeArrowheads="1"/>
        </xdr:cNvSpPr>
      </xdr:nvSpPr>
      <xdr:spPr bwMode="auto">
        <a:xfrm>
          <a:off x="190500" y="1281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21</xdr:row>
      <xdr:rowOff>0</xdr:rowOff>
    </xdr:from>
    <xdr:ext cx="142875" cy="123825"/>
    <xdr:sp macro="" textlink="">
      <xdr:nvSpPr>
        <xdr:cNvPr id="2857" name="AutoShape 10" descr="image002">
          <a:extLst>
            <a:ext uri="{FF2B5EF4-FFF2-40B4-BE49-F238E27FC236}">
              <a16:creationId xmlns:a16="http://schemas.microsoft.com/office/drawing/2014/main" xmlns="" id="{00000000-0008-0000-0200-0000290B0000}"/>
            </a:ext>
          </a:extLst>
        </xdr:cNvPr>
        <xdr:cNvSpPr>
          <a:spLocks noChangeAspect="1" noChangeArrowheads="1"/>
        </xdr:cNvSpPr>
      </xdr:nvSpPr>
      <xdr:spPr bwMode="auto">
        <a:xfrm>
          <a:off x="190500" y="1281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58" name="AutoShape 1" descr="image002">
          <a:extLst>
            <a:ext uri="{FF2B5EF4-FFF2-40B4-BE49-F238E27FC236}">
              <a16:creationId xmlns:a16="http://schemas.microsoft.com/office/drawing/2014/main" xmlns="" id="{00000000-0008-0000-0200-00002A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59" name="AutoShape 2" descr="image002">
          <a:extLst>
            <a:ext uri="{FF2B5EF4-FFF2-40B4-BE49-F238E27FC236}">
              <a16:creationId xmlns:a16="http://schemas.microsoft.com/office/drawing/2014/main" xmlns="" id="{00000000-0008-0000-0200-00002B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60" name="AutoShape 3" descr="image002">
          <a:extLst>
            <a:ext uri="{FF2B5EF4-FFF2-40B4-BE49-F238E27FC236}">
              <a16:creationId xmlns:a16="http://schemas.microsoft.com/office/drawing/2014/main" xmlns="" id="{00000000-0008-0000-0200-00002C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61" name="AutoShape 4" descr="image002">
          <a:extLst>
            <a:ext uri="{FF2B5EF4-FFF2-40B4-BE49-F238E27FC236}">
              <a16:creationId xmlns:a16="http://schemas.microsoft.com/office/drawing/2014/main" xmlns="" id="{00000000-0008-0000-0200-00002D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62" name="AutoShape 10" descr="image002">
          <a:extLst>
            <a:ext uri="{FF2B5EF4-FFF2-40B4-BE49-F238E27FC236}">
              <a16:creationId xmlns:a16="http://schemas.microsoft.com/office/drawing/2014/main" xmlns="" id="{00000000-0008-0000-0200-00002E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63" name="AutoShape 1" descr="image002">
          <a:extLst>
            <a:ext uri="{FF2B5EF4-FFF2-40B4-BE49-F238E27FC236}">
              <a16:creationId xmlns:a16="http://schemas.microsoft.com/office/drawing/2014/main" xmlns="" id="{00000000-0008-0000-0200-00002F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64" name="AutoShape 2" descr="image002">
          <a:extLst>
            <a:ext uri="{FF2B5EF4-FFF2-40B4-BE49-F238E27FC236}">
              <a16:creationId xmlns:a16="http://schemas.microsoft.com/office/drawing/2014/main" xmlns="" id="{00000000-0008-0000-0200-000030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65" name="AutoShape 3" descr="image002">
          <a:extLst>
            <a:ext uri="{FF2B5EF4-FFF2-40B4-BE49-F238E27FC236}">
              <a16:creationId xmlns:a16="http://schemas.microsoft.com/office/drawing/2014/main" xmlns="" id="{00000000-0008-0000-0200-000031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66" name="AutoShape 4" descr="image002">
          <a:extLst>
            <a:ext uri="{FF2B5EF4-FFF2-40B4-BE49-F238E27FC236}">
              <a16:creationId xmlns:a16="http://schemas.microsoft.com/office/drawing/2014/main" xmlns="" id="{00000000-0008-0000-0200-000032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67" name="AutoShape 10" descr="image002">
          <a:extLst>
            <a:ext uri="{FF2B5EF4-FFF2-40B4-BE49-F238E27FC236}">
              <a16:creationId xmlns:a16="http://schemas.microsoft.com/office/drawing/2014/main" xmlns="" id="{00000000-0008-0000-0200-000033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68" name="AutoShape 1" descr="image002">
          <a:extLst>
            <a:ext uri="{FF2B5EF4-FFF2-40B4-BE49-F238E27FC236}">
              <a16:creationId xmlns:a16="http://schemas.microsoft.com/office/drawing/2014/main" xmlns="" id="{00000000-0008-0000-0200-000034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69" name="AutoShape 2" descr="image002">
          <a:extLst>
            <a:ext uri="{FF2B5EF4-FFF2-40B4-BE49-F238E27FC236}">
              <a16:creationId xmlns:a16="http://schemas.microsoft.com/office/drawing/2014/main" xmlns="" id="{00000000-0008-0000-0200-000035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70" name="AutoShape 3" descr="image002">
          <a:extLst>
            <a:ext uri="{FF2B5EF4-FFF2-40B4-BE49-F238E27FC236}">
              <a16:creationId xmlns:a16="http://schemas.microsoft.com/office/drawing/2014/main" xmlns="" id="{00000000-0008-0000-0200-000036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71" name="AutoShape 4" descr="image002">
          <a:extLst>
            <a:ext uri="{FF2B5EF4-FFF2-40B4-BE49-F238E27FC236}">
              <a16:creationId xmlns:a16="http://schemas.microsoft.com/office/drawing/2014/main" xmlns="" id="{00000000-0008-0000-0200-000037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72" name="AutoShape 10" descr="image002">
          <a:extLst>
            <a:ext uri="{FF2B5EF4-FFF2-40B4-BE49-F238E27FC236}">
              <a16:creationId xmlns:a16="http://schemas.microsoft.com/office/drawing/2014/main" xmlns="" id="{00000000-0008-0000-0200-000038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73" name="AutoShape 1" descr="image002">
          <a:extLst>
            <a:ext uri="{FF2B5EF4-FFF2-40B4-BE49-F238E27FC236}">
              <a16:creationId xmlns:a16="http://schemas.microsoft.com/office/drawing/2014/main" xmlns="" id="{00000000-0008-0000-0200-000039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74" name="AutoShape 2" descr="image002">
          <a:extLst>
            <a:ext uri="{FF2B5EF4-FFF2-40B4-BE49-F238E27FC236}">
              <a16:creationId xmlns:a16="http://schemas.microsoft.com/office/drawing/2014/main" xmlns="" id="{00000000-0008-0000-0200-00003A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75" name="AutoShape 3" descr="image002">
          <a:extLst>
            <a:ext uri="{FF2B5EF4-FFF2-40B4-BE49-F238E27FC236}">
              <a16:creationId xmlns:a16="http://schemas.microsoft.com/office/drawing/2014/main" xmlns="" id="{00000000-0008-0000-0200-00003B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76" name="AutoShape 4" descr="image002">
          <a:extLst>
            <a:ext uri="{FF2B5EF4-FFF2-40B4-BE49-F238E27FC236}">
              <a16:creationId xmlns:a16="http://schemas.microsoft.com/office/drawing/2014/main" xmlns="" id="{00000000-0008-0000-0200-00003C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77" name="AutoShape 10" descr="image002">
          <a:extLst>
            <a:ext uri="{FF2B5EF4-FFF2-40B4-BE49-F238E27FC236}">
              <a16:creationId xmlns:a16="http://schemas.microsoft.com/office/drawing/2014/main" xmlns="" id="{00000000-0008-0000-0200-00003D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78" name="AutoShape 1" descr="image002">
          <a:extLst>
            <a:ext uri="{FF2B5EF4-FFF2-40B4-BE49-F238E27FC236}">
              <a16:creationId xmlns:a16="http://schemas.microsoft.com/office/drawing/2014/main" xmlns="" id="{00000000-0008-0000-0200-00003E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79" name="AutoShape 2" descr="image002">
          <a:extLst>
            <a:ext uri="{FF2B5EF4-FFF2-40B4-BE49-F238E27FC236}">
              <a16:creationId xmlns:a16="http://schemas.microsoft.com/office/drawing/2014/main" xmlns="" id="{00000000-0008-0000-0200-00003F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80" name="AutoShape 3" descr="image002">
          <a:extLst>
            <a:ext uri="{FF2B5EF4-FFF2-40B4-BE49-F238E27FC236}">
              <a16:creationId xmlns:a16="http://schemas.microsoft.com/office/drawing/2014/main" xmlns="" id="{00000000-0008-0000-0200-000040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81" name="AutoShape 4" descr="image002">
          <a:extLst>
            <a:ext uri="{FF2B5EF4-FFF2-40B4-BE49-F238E27FC236}">
              <a16:creationId xmlns:a16="http://schemas.microsoft.com/office/drawing/2014/main" xmlns="" id="{00000000-0008-0000-0200-000041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82" name="AutoShape 10" descr="image002">
          <a:extLst>
            <a:ext uri="{FF2B5EF4-FFF2-40B4-BE49-F238E27FC236}">
              <a16:creationId xmlns:a16="http://schemas.microsoft.com/office/drawing/2014/main" xmlns="" id="{00000000-0008-0000-0200-000042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83" name="AutoShape 1" descr="image002">
          <a:extLst>
            <a:ext uri="{FF2B5EF4-FFF2-40B4-BE49-F238E27FC236}">
              <a16:creationId xmlns:a16="http://schemas.microsoft.com/office/drawing/2014/main" xmlns="" id="{00000000-0008-0000-0200-000043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84" name="AutoShape 2" descr="image002">
          <a:extLst>
            <a:ext uri="{FF2B5EF4-FFF2-40B4-BE49-F238E27FC236}">
              <a16:creationId xmlns:a16="http://schemas.microsoft.com/office/drawing/2014/main" xmlns="" id="{00000000-0008-0000-0200-000044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85" name="AutoShape 3" descr="image002">
          <a:extLst>
            <a:ext uri="{FF2B5EF4-FFF2-40B4-BE49-F238E27FC236}">
              <a16:creationId xmlns:a16="http://schemas.microsoft.com/office/drawing/2014/main" xmlns="" id="{00000000-0008-0000-0200-000045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86" name="AutoShape 4" descr="image002">
          <a:extLst>
            <a:ext uri="{FF2B5EF4-FFF2-40B4-BE49-F238E27FC236}">
              <a16:creationId xmlns:a16="http://schemas.microsoft.com/office/drawing/2014/main" xmlns="" id="{00000000-0008-0000-0200-000046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87" name="AutoShape 10" descr="image002">
          <a:extLst>
            <a:ext uri="{FF2B5EF4-FFF2-40B4-BE49-F238E27FC236}">
              <a16:creationId xmlns:a16="http://schemas.microsoft.com/office/drawing/2014/main" xmlns="" id="{00000000-0008-0000-0200-000047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88" name="AutoShape 1" descr="image002">
          <a:extLst>
            <a:ext uri="{FF2B5EF4-FFF2-40B4-BE49-F238E27FC236}">
              <a16:creationId xmlns:a16="http://schemas.microsoft.com/office/drawing/2014/main" xmlns="" id="{00000000-0008-0000-0200-000048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89" name="AutoShape 2" descr="image002">
          <a:extLst>
            <a:ext uri="{FF2B5EF4-FFF2-40B4-BE49-F238E27FC236}">
              <a16:creationId xmlns:a16="http://schemas.microsoft.com/office/drawing/2014/main" xmlns="" id="{00000000-0008-0000-0200-000049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90" name="AutoShape 3" descr="image002">
          <a:extLst>
            <a:ext uri="{FF2B5EF4-FFF2-40B4-BE49-F238E27FC236}">
              <a16:creationId xmlns:a16="http://schemas.microsoft.com/office/drawing/2014/main" xmlns="" id="{00000000-0008-0000-0200-00004A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91" name="AutoShape 4" descr="image002">
          <a:extLst>
            <a:ext uri="{FF2B5EF4-FFF2-40B4-BE49-F238E27FC236}">
              <a16:creationId xmlns:a16="http://schemas.microsoft.com/office/drawing/2014/main" xmlns="" id="{00000000-0008-0000-0200-00004B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92" name="AutoShape 10" descr="image002">
          <a:extLst>
            <a:ext uri="{FF2B5EF4-FFF2-40B4-BE49-F238E27FC236}">
              <a16:creationId xmlns:a16="http://schemas.microsoft.com/office/drawing/2014/main" xmlns="" id="{00000000-0008-0000-0200-00004C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98</xdr:row>
      <xdr:rowOff>0</xdr:rowOff>
    </xdr:from>
    <xdr:ext cx="142875" cy="123825"/>
    <xdr:sp macro="" textlink="">
      <xdr:nvSpPr>
        <xdr:cNvPr id="2893" name="AutoShape 1" descr="image002">
          <a:extLst>
            <a:ext uri="{FF2B5EF4-FFF2-40B4-BE49-F238E27FC236}">
              <a16:creationId xmlns:a16="http://schemas.microsoft.com/office/drawing/2014/main" xmlns="" id="{00000000-0008-0000-0200-00004D0B0000}"/>
            </a:ext>
          </a:extLst>
        </xdr:cNvPr>
        <xdr:cNvSpPr>
          <a:spLocks noChangeAspect="1" noChangeArrowheads="1"/>
        </xdr:cNvSpPr>
      </xdr:nvSpPr>
      <xdr:spPr bwMode="auto">
        <a:xfrm>
          <a:off x="190500" y="12230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98</xdr:row>
      <xdr:rowOff>0</xdr:rowOff>
    </xdr:from>
    <xdr:ext cx="142875" cy="123825"/>
    <xdr:sp macro="" textlink="">
      <xdr:nvSpPr>
        <xdr:cNvPr id="2894" name="AutoShape 2" descr="image002">
          <a:extLst>
            <a:ext uri="{FF2B5EF4-FFF2-40B4-BE49-F238E27FC236}">
              <a16:creationId xmlns:a16="http://schemas.microsoft.com/office/drawing/2014/main" xmlns="" id="{00000000-0008-0000-0200-00004E0B0000}"/>
            </a:ext>
          </a:extLst>
        </xdr:cNvPr>
        <xdr:cNvSpPr>
          <a:spLocks noChangeAspect="1" noChangeArrowheads="1"/>
        </xdr:cNvSpPr>
      </xdr:nvSpPr>
      <xdr:spPr bwMode="auto">
        <a:xfrm>
          <a:off x="190500" y="12230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98</xdr:row>
      <xdr:rowOff>0</xdr:rowOff>
    </xdr:from>
    <xdr:ext cx="142875" cy="123825"/>
    <xdr:sp macro="" textlink="">
      <xdr:nvSpPr>
        <xdr:cNvPr id="2895" name="AutoShape 3" descr="image002">
          <a:extLst>
            <a:ext uri="{FF2B5EF4-FFF2-40B4-BE49-F238E27FC236}">
              <a16:creationId xmlns:a16="http://schemas.microsoft.com/office/drawing/2014/main" xmlns="" id="{00000000-0008-0000-0200-00004F0B0000}"/>
            </a:ext>
          </a:extLst>
        </xdr:cNvPr>
        <xdr:cNvSpPr>
          <a:spLocks noChangeAspect="1" noChangeArrowheads="1"/>
        </xdr:cNvSpPr>
      </xdr:nvSpPr>
      <xdr:spPr bwMode="auto">
        <a:xfrm>
          <a:off x="190500" y="12230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98</xdr:row>
      <xdr:rowOff>0</xdr:rowOff>
    </xdr:from>
    <xdr:ext cx="142875" cy="123825"/>
    <xdr:sp macro="" textlink="">
      <xdr:nvSpPr>
        <xdr:cNvPr id="2896" name="AutoShape 4" descr="image002">
          <a:extLst>
            <a:ext uri="{FF2B5EF4-FFF2-40B4-BE49-F238E27FC236}">
              <a16:creationId xmlns:a16="http://schemas.microsoft.com/office/drawing/2014/main" xmlns="" id="{00000000-0008-0000-0200-0000500B0000}"/>
            </a:ext>
          </a:extLst>
        </xdr:cNvPr>
        <xdr:cNvSpPr>
          <a:spLocks noChangeAspect="1" noChangeArrowheads="1"/>
        </xdr:cNvSpPr>
      </xdr:nvSpPr>
      <xdr:spPr bwMode="auto">
        <a:xfrm>
          <a:off x="190500" y="12230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98</xdr:row>
      <xdr:rowOff>0</xdr:rowOff>
    </xdr:from>
    <xdr:ext cx="142875" cy="123825"/>
    <xdr:sp macro="" textlink="">
      <xdr:nvSpPr>
        <xdr:cNvPr id="2897" name="AutoShape 10" descr="image002">
          <a:extLst>
            <a:ext uri="{FF2B5EF4-FFF2-40B4-BE49-F238E27FC236}">
              <a16:creationId xmlns:a16="http://schemas.microsoft.com/office/drawing/2014/main" xmlns="" id="{00000000-0008-0000-0200-0000510B0000}"/>
            </a:ext>
          </a:extLst>
        </xdr:cNvPr>
        <xdr:cNvSpPr>
          <a:spLocks noChangeAspect="1" noChangeArrowheads="1"/>
        </xdr:cNvSpPr>
      </xdr:nvSpPr>
      <xdr:spPr bwMode="auto">
        <a:xfrm>
          <a:off x="190500" y="12230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898" name="AutoShape 1" descr="image002">
          <a:extLst>
            <a:ext uri="{FF2B5EF4-FFF2-40B4-BE49-F238E27FC236}">
              <a16:creationId xmlns:a16="http://schemas.microsoft.com/office/drawing/2014/main" xmlns="" id="{00000000-0008-0000-0200-000052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899" name="AutoShape 2" descr="image002">
          <a:extLst>
            <a:ext uri="{FF2B5EF4-FFF2-40B4-BE49-F238E27FC236}">
              <a16:creationId xmlns:a16="http://schemas.microsoft.com/office/drawing/2014/main" xmlns="" id="{00000000-0008-0000-0200-000053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00" name="AutoShape 3" descr="image002">
          <a:extLst>
            <a:ext uri="{FF2B5EF4-FFF2-40B4-BE49-F238E27FC236}">
              <a16:creationId xmlns:a16="http://schemas.microsoft.com/office/drawing/2014/main" xmlns="" id="{00000000-0008-0000-0200-000054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01" name="AutoShape 4" descr="image002">
          <a:extLst>
            <a:ext uri="{FF2B5EF4-FFF2-40B4-BE49-F238E27FC236}">
              <a16:creationId xmlns:a16="http://schemas.microsoft.com/office/drawing/2014/main" xmlns="" id="{00000000-0008-0000-0200-000055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02" name="AutoShape 10" descr="image002">
          <a:extLst>
            <a:ext uri="{FF2B5EF4-FFF2-40B4-BE49-F238E27FC236}">
              <a16:creationId xmlns:a16="http://schemas.microsoft.com/office/drawing/2014/main" xmlns="" id="{00000000-0008-0000-0200-000056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03" name="AutoShape 1" descr="image002">
          <a:extLst>
            <a:ext uri="{FF2B5EF4-FFF2-40B4-BE49-F238E27FC236}">
              <a16:creationId xmlns:a16="http://schemas.microsoft.com/office/drawing/2014/main" xmlns="" id="{00000000-0008-0000-0200-000057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04" name="AutoShape 2" descr="image002">
          <a:extLst>
            <a:ext uri="{FF2B5EF4-FFF2-40B4-BE49-F238E27FC236}">
              <a16:creationId xmlns:a16="http://schemas.microsoft.com/office/drawing/2014/main" xmlns="" id="{00000000-0008-0000-0200-000058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05" name="AutoShape 3" descr="image002">
          <a:extLst>
            <a:ext uri="{FF2B5EF4-FFF2-40B4-BE49-F238E27FC236}">
              <a16:creationId xmlns:a16="http://schemas.microsoft.com/office/drawing/2014/main" xmlns="" id="{00000000-0008-0000-0200-000059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06" name="AutoShape 4" descr="image002">
          <a:extLst>
            <a:ext uri="{FF2B5EF4-FFF2-40B4-BE49-F238E27FC236}">
              <a16:creationId xmlns:a16="http://schemas.microsoft.com/office/drawing/2014/main" xmlns="" id="{00000000-0008-0000-0200-00005A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07" name="AutoShape 10" descr="image002">
          <a:extLst>
            <a:ext uri="{FF2B5EF4-FFF2-40B4-BE49-F238E27FC236}">
              <a16:creationId xmlns:a16="http://schemas.microsoft.com/office/drawing/2014/main" xmlns="" id="{00000000-0008-0000-0200-00005B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08" name="AutoShape 1" descr="image002">
          <a:extLst>
            <a:ext uri="{FF2B5EF4-FFF2-40B4-BE49-F238E27FC236}">
              <a16:creationId xmlns:a16="http://schemas.microsoft.com/office/drawing/2014/main" xmlns="" id="{00000000-0008-0000-0200-00005C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09" name="AutoShape 2" descr="image002">
          <a:extLst>
            <a:ext uri="{FF2B5EF4-FFF2-40B4-BE49-F238E27FC236}">
              <a16:creationId xmlns:a16="http://schemas.microsoft.com/office/drawing/2014/main" xmlns="" id="{00000000-0008-0000-0200-00005D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10" name="AutoShape 3" descr="image002">
          <a:extLst>
            <a:ext uri="{FF2B5EF4-FFF2-40B4-BE49-F238E27FC236}">
              <a16:creationId xmlns:a16="http://schemas.microsoft.com/office/drawing/2014/main" xmlns="" id="{00000000-0008-0000-0200-00005E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11" name="AutoShape 4" descr="image002">
          <a:extLst>
            <a:ext uri="{FF2B5EF4-FFF2-40B4-BE49-F238E27FC236}">
              <a16:creationId xmlns:a16="http://schemas.microsoft.com/office/drawing/2014/main" xmlns="" id="{00000000-0008-0000-0200-00005F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12" name="AutoShape 10" descr="image002">
          <a:extLst>
            <a:ext uri="{FF2B5EF4-FFF2-40B4-BE49-F238E27FC236}">
              <a16:creationId xmlns:a16="http://schemas.microsoft.com/office/drawing/2014/main" xmlns="" id="{00000000-0008-0000-0200-000060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13" name="AutoShape 1" descr="image002">
          <a:extLst>
            <a:ext uri="{FF2B5EF4-FFF2-40B4-BE49-F238E27FC236}">
              <a16:creationId xmlns:a16="http://schemas.microsoft.com/office/drawing/2014/main" xmlns="" id="{00000000-0008-0000-0200-000061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14" name="AutoShape 2" descr="image002">
          <a:extLst>
            <a:ext uri="{FF2B5EF4-FFF2-40B4-BE49-F238E27FC236}">
              <a16:creationId xmlns:a16="http://schemas.microsoft.com/office/drawing/2014/main" xmlns="" id="{00000000-0008-0000-0200-000062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15" name="AutoShape 3" descr="image002">
          <a:extLst>
            <a:ext uri="{FF2B5EF4-FFF2-40B4-BE49-F238E27FC236}">
              <a16:creationId xmlns:a16="http://schemas.microsoft.com/office/drawing/2014/main" xmlns="" id="{00000000-0008-0000-0200-000063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16" name="AutoShape 4" descr="image002">
          <a:extLst>
            <a:ext uri="{FF2B5EF4-FFF2-40B4-BE49-F238E27FC236}">
              <a16:creationId xmlns:a16="http://schemas.microsoft.com/office/drawing/2014/main" xmlns="" id="{00000000-0008-0000-0200-000064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17" name="AutoShape 10" descr="image002">
          <a:extLst>
            <a:ext uri="{FF2B5EF4-FFF2-40B4-BE49-F238E27FC236}">
              <a16:creationId xmlns:a16="http://schemas.microsoft.com/office/drawing/2014/main" xmlns="" id="{00000000-0008-0000-0200-000065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18" name="AutoShape 1" descr="image002">
          <a:extLst>
            <a:ext uri="{FF2B5EF4-FFF2-40B4-BE49-F238E27FC236}">
              <a16:creationId xmlns:a16="http://schemas.microsoft.com/office/drawing/2014/main" xmlns="" id="{00000000-0008-0000-0200-000066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19" name="AutoShape 2" descr="image002">
          <a:extLst>
            <a:ext uri="{FF2B5EF4-FFF2-40B4-BE49-F238E27FC236}">
              <a16:creationId xmlns:a16="http://schemas.microsoft.com/office/drawing/2014/main" xmlns="" id="{00000000-0008-0000-0200-000067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20" name="AutoShape 3" descr="image002">
          <a:extLst>
            <a:ext uri="{FF2B5EF4-FFF2-40B4-BE49-F238E27FC236}">
              <a16:creationId xmlns:a16="http://schemas.microsoft.com/office/drawing/2014/main" xmlns="" id="{00000000-0008-0000-0200-000068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21" name="AutoShape 4" descr="image002">
          <a:extLst>
            <a:ext uri="{FF2B5EF4-FFF2-40B4-BE49-F238E27FC236}">
              <a16:creationId xmlns:a16="http://schemas.microsoft.com/office/drawing/2014/main" xmlns="" id="{00000000-0008-0000-0200-000069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22" name="AutoShape 10" descr="image002">
          <a:extLst>
            <a:ext uri="{FF2B5EF4-FFF2-40B4-BE49-F238E27FC236}">
              <a16:creationId xmlns:a16="http://schemas.microsoft.com/office/drawing/2014/main" xmlns="" id="{00000000-0008-0000-0200-00006A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23" name="AutoShape 1" descr="image002">
          <a:extLst>
            <a:ext uri="{FF2B5EF4-FFF2-40B4-BE49-F238E27FC236}">
              <a16:creationId xmlns:a16="http://schemas.microsoft.com/office/drawing/2014/main" xmlns="" id="{00000000-0008-0000-0200-00006B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24" name="AutoShape 2" descr="image002">
          <a:extLst>
            <a:ext uri="{FF2B5EF4-FFF2-40B4-BE49-F238E27FC236}">
              <a16:creationId xmlns:a16="http://schemas.microsoft.com/office/drawing/2014/main" xmlns="" id="{00000000-0008-0000-0200-00006C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25" name="AutoShape 3" descr="image002">
          <a:extLst>
            <a:ext uri="{FF2B5EF4-FFF2-40B4-BE49-F238E27FC236}">
              <a16:creationId xmlns:a16="http://schemas.microsoft.com/office/drawing/2014/main" xmlns="" id="{00000000-0008-0000-0200-00006D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26" name="AutoShape 4" descr="image002">
          <a:extLst>
            <a:ext uri="{FF2B5EF4-FFF2-40B4-BE49-F238E27FC236}">
              <a16:creationId xmlns:a16="http://schemas.microsoft.com/office/drawing/2014/main" xmlns="" id="{00000000-0008-0000-0200-00006E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27" name="AutoShape 10" descr="image002">
          <a:extLst>
            <a:ext uri="{FF2B5EF4-FFF2-40B4-BE49-F238E27FC236}">
              <a16:creationId xmlns:a16="http://schemas.microsoft.com/office/drawing/2014/main" xmlns="" id="{00000000-0008-0000-0200-00006F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28" name="AutoShape 1" descr="image002">
          <a:extLst>
            <a:ext uri="{FF2B5EF4-FFF2-40B4-BE49-F238E27FC236}">
              <a16:creationId xmlns:a16="http://schemas.microsoft.com/office/drawing/2014/main" xmlns="" id="{00000000-0008-0000-0200-000070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29" name="AutoShape 2" descr="image002">
          <a:extLst>
            <a:ext uri="{FF2B5EF4-FFF2-40B4-BE49-F238E27FC236}">
              <a16:creationId xmlns:a16="http://schemas.microsoft.com/office/drawing/2014/main" xmlns="" id="{00000000-0008-0000-0200-000071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30" name="AutoShape 3" descr="image002">
          <a:extLst>
            <a:ext uri="{FF2B5EF4-FFF2-40B4-BE49-F238E27FC236}">
              <a16:creationId xmlns:a16="http://schemas.microsoft.com/office/drawing/2014/main" xmlns="" id="{00000000-0008-0000-0200-000072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31" name="AutoShape 4" descr="image002">
          <a:extLst>
            <a:ext uri="{FF2B5EF4-FFF2-40B4-BE49-F238E27FC236}">
              <a16:creationId xmlns:a16="http://schemas.microsoft.com/office/drawing/2014/main" xmlns="" id="{00000000-0008-0000-0200-000073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32" name="AutoShape 10" descr="image002">
          <a:extLst>
            <a:ext uri="{FF2B5EF4-FFF2-40B4-BE49-F238E27FC236}">
              <a16:creationId xmlns:a16="http://schemas.microsoft.com/office/drawing/2014/main" xmlns="" id="{00000000-0008-0000-0200-000074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144</xdr:row>
      <xdr:rowOff>0</xdr:rowOff>
    </xdr:from>
    <xdr:ext cx="142875" cy="123825"/>
    <xdr:sp macro="" textlink="">
      <xdr:nvSpPr>
        <xdr:cNvPr id="2933" name="AutoShape 1" descr="image002">
          <a:extLst>
            <a:ext uri="{FF2B5EF4-FFF2-40B4-BE49-F238E27FC236}">
              <a16:creationId xmlns:a16="http://schemas.microsoft.com/office/drawing/2014/main" xmlns="" id="{00000000-0008-0000-0200-0000750B0000}"/>
            </a:ext>
          </a:extLst>
        </xdr:cNvPr>
        <xdr:cNvSpPr>
          <a:spLocks noChangeAspect="1" noChangeArrowheads="1"/>
        </xdr:cNvSpPr>
      </xdr:nvSpPr>
      <xdr:spPr bwMode="auto">
        <a:xfrm>
          <a:off x="190500" y="2212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144</xdr:row>
      <xdr:rowOff>0</xdr:rowOff>
    </xdr:from>
    <xdr:ext cx="142875" cy="123825"/>
    <xdr:sp macro="" textlink="">
      <xdr:nvSpPr>
        <xdr:cNvPr id="2934" name="AutoShape 2" descr="image002">
          <a:extLst>
            <a:ext uri="{FF2B5EF4-FFF2-40B4-BE49-F238E27FC236}">
              <a16:creationId xmlns:a16="http://schemas.microsoft.com/office/drawing/2014/main" xmlns="" id="{00000000-0008-0000-0200-0000760B0000}"/>
            </a:ext>
          </a:extLst>
        </xdr:cNvPr>
        <xdr:cNvSpPr>
          <a:spLocks noChangeAspect="1" noChangeArrowheads="1"/>
        </xdr:cNvSpPr>
      </xdr:nvSpPr>
      <xdr:spPr bwMode="auto">
        <a:xfrm>
          <a:off x="190500" y="2212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144</xdr:row>
      <xdr:rowOff>0</xdr:rowOff>
    </xdr:from>
    <xdr:ext cx="142875" cy="123825"/>
    <xdr:sp macro="" textlink="">
      <xdr:nvSpPr>
        <xdr:cNvPr id="2935" name="AutoShape 3" descr="image002">
          <a:extLst>
            <a:ext uri="{FF2B5EF4-FFF2-40B4-BE49-F238E27FC236}">
              <a16:creationId xmlns:a16="http://schemas.microsoft.com/office/drawing/2014/main" xmlns="" id="{00000000-0008-0000-0200-0000770B0000}"/>
            </a:ext>
          </a:extLst>
        </xdr:cNvPr>
        <xdr:cNvSpPr>
          <a:spLocks noChangeAspect="1" noChangeArrowheads="1"/>
        </xdr:cNvSpPr>
      </xdr:nvSpPr>
      <xdr:spPr bwMode="auto">
        <a:xfrm>
          <a:off x="190500" y="2212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144</xdr:row>
      <xdr:rowOff>0</xdr:rowOff>
    </xdr:from>
    <xdr:ext cx="142875" cy="123825"/>
    <xdr:sp macro="" textlink="">
      <xdr:nvSpPr>
        <xdr:cNvPr id="2936" name="AutoShape 4" descr="image002">
          <a:extLst>
            <a:ext uri="{FF2B5EF4-FFF2-40B4-BE49-F238E27FC236}">
              <a16:creationId xmlns:a16="http://schemas.microsoft.com/office/drawing/2014/main" xmlns="" id="{00000000-0008-0000-0200-0000780B0000}"/>
            </a:ext>
          </a:extLst>
        </xdr:cNvPr>
        <xdr:cNvSpPr>
          <a:spLocks noChangeAspect="1" noChangeArrowheads="1"/>
        </xdr:cNvSpPr>
      </xdr:nvSpPr>
      <xdr:spPr bwMode="auto">
        <a:xfrm>
          <a:off x="190500" y="2212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144</xdr:row>
      <xdr:rowOff>0</xdr:rowOff>
    </xdr:from>
    <xdr:ext cx="142875" cy="123825"/>
    <xdr:sp macro="" textlink="">
      <xdr:nvSpPr>
        <xdr:cNvPr id="2937" name="AutoShape 10" descr="image002">
          <a:extLst>
            <a:ext uri="{FF2B5EF4-FFF2-40B4-BE49-F238E27FC236}">
              <a16:creationId xmlns:a16="http://schemas.microsoft.com/office/drawing/2014/main" xmlns="" id="{00000000-0008-0000-0200-0000790B0000}"/>
            </a:ext>
          </a:extLst>
        </xdr:cNvPr>
        <xdr:cNvSpPr>
          <a:spLocks noChangeAspect="1" noChangeArrowheads="1"/>
        </xdr:cNvSpPr>
      </xdr:nvSpPr>
      <xdr:spPr bwMode="auto">
        <a:xfrm>
          <a:off x="190500" y="2212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938" name="AutoShape 1" descr="image002">
          <a:extLst>
            <a:ext uri="{FF2B5EF4-FFF2-40B4-BE49-F238E27FC236}">
              <a16:creationId xmlns:a16="http://schemas.microsoft.com/office/drawing/2014/main" xmlns="" id="{00000000-0008-0000-0200-00007A0B0000}"/>
            </a:ext>
          </a:extLst>
        </xdr:cNvPr>
        <xdr:cNvSpPr>
          <a:spLocks noChangeAspect="1" noChangeArrowheads="1"/>
        </xdr:cNvSpPr>
      </xdr:nvSpPr>
      <xdr:spPr bwMode="auto">
        <a:xfrm>
          <a:off x="190500" y="40281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939" name="AutoShape 2" descr="image002">
          <a:extLst>
            <a:ext uri="{FF2B5EF4-FFF2-40B4-BE49-F238E27FC236}">
              <a16:creationId xmlns:a16="http://schemas.microsoft.com/office/drawing/2014/main" xmlns="" id="{00000000-0008-0000-0200-00007B0B0000}"/>
            </a:ext>
          </a:extLst>
        </xdr:cNvPr>
        <xdr:cNvSpPr>
          <a:spLocks noChangeAspect="1" noChangeArrowheads="1"/>
        </xdr:cNvSpPr>
      </xdr:nvSpPr>
      <xdr:spPr bwMode="auto">
        <a:xfrm>
          <a:off x="190500" y="40281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940" name="AutoShape 3" descr="image002">
          <a:extLst>
            <a:ext uri="{FF2B5EF4-FFF2-40B4-BE49-F238E27FC236}">
              <a16:creationId xmlns:a16="http://schemas.microsoft.com/office/drawing/2014/main" xmlns="" id="{00000000-0008-0000-0200-00007C0B0000}"/>
            </a:ext>
          </a:extLst>
        </xdr:cNvPr>
        <xdr:cNvSpPr>
          <a:spLocks noChangeAspect="1" noChangeArrowheads="1"/>
        </xdr:cNvSpPr>
      </xdr:nvSpPr>
      <xdr:spPr bwMode="auto">
        <a:xfrm>
          <a:off x="190500" y="40281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941" name="AutoShape 4" descr="image002">
          <a:extLst>
            <a:ext uri="{FF2B5EF4-FFF2-40B4-BE49-F238E27FC236}">
              <a16:creationId xmlns:a16="http://schemas.microsoft.com/office/drawing/2014/main" xmlns="" id="{00000000-0008-0000-0200-00007D0B0000}"/>
            </a:ext>
          </a:extLst>
        </xdr:cNvPr>
        <xdr:cNvSpPr>
          <a:spLocks noChangeAspect="1" noChangeArrowheads="1"/>
        </xdr:cNvSpPr>
      </xdr:nvSpPr>
      <xdr:spPr bwMode="auto">
        <a:xfrm>
          <a:off x="190500" y="40281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942" name="AutoShape 10" descr="image002">
          <a:extLst>
            <a:ext uri="{FF2B5EF4-FFF2-40B4-BE49-F238E27FC236}">
              <a16:creationId xmlns:a16="http://schemas.microsoft.com/office/drawing/2014/main" xmlns="" id="{00000000-0008-0000-0200-00007E0B0000}"/>
            </a:ext>
          </a:extLst>
        </xdr:cNvPr>
        <xdr:cNvSpPr>
          <a:spLocks noChangeAspect="1" noChangeArrowheads="1"/>
        </xdr:cNvSpPr>
      </xdr:nvSpPr>
      <xdr:spPr bwMode="auto">
        <a:xfrm>
          <a:off x="190500" y="40281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943" name="AutoShape 1" descr="image002">
          <a:extLst>
            <a:ext uri="{FF2B5EF4-FFF2-40B4-BE49-F238E27FC236}">
              <a16:creationId xmlns:a16="http://schemas.microsoft.com/office/drawing/2014/main" xmlns="" id="{00000000-0008-0000-0200-00007F0B0000}"/>
            </a:ext>
          </a:extLst>
        </xdr:cNvPr>
        <xdr:cNvSpPr>
          <a:spLocks noChangeAspect="1" noChangeArrowheads="1"/>
        </xdr:cNvSpPr>
      </xdr:nvSpPr>
      <xdr:spPr bwMode="auto">
        <a:xfrm>
          <a:off x="190500" y="40281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944" name="AutoShape 2" descr="image002">
          <a:extLst>
            <a:ext uri="{FF2B5EF4-FFF2-40B4-BE49-F238E27FC236}">
              <a16:creationId xmlns:a16="http://schemas.microsoft.com/office/drawing/2014/main" xmlns="" id="{00000000-0008-0000-0200-0000800B0000}"/>
            </a:ext>
          </a:extLst>
        </xdr:cNvPr>
        <xdr:cNvSpPr>
          <a:spLocks noChangeAspect="1" noChangeArrowheads="1"/>
        </xdr:cNvSpPr>
      </xdr:nvSpPr>
      <xdr:spPr bwMode="auto">
        <a:xfrm>
          <a:off x="190500" y="40281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945" name="AutoShape 3" descr="image002">
          <a:extLst>
            <a:ext uri="{FF2B5EF4-FFF2-40B4-BE49-F238E27FC236}">
              <a16:creationId xmlns:a16="http://schemas.microsoft.com/office/drawing/2014/main" xmlns="" id="{00000000-0008-0000-0200-0000810B0000}"/>
            </a:ext>
          </a:extLst>
        </xdr:cNvPr>
        <xdr:cNvSpPr>
          <a:spLocks noChangeAspect="1" noChangeArrowheads="1"/>
        </xdr:cNvSpPr>
      </xdr:nvSpPr>
      <xdr:spPr bwMode="auto">
        <a:xfrm>
          <a:off x="190500" y="40281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946" name="AutoShape 4" descr="image002">
          <a:extLst>
            <a:ext uri="{FF2B5EF4-FFF2-40B4-BE49-F238E27FC236}">
              <a16:creationId xmlns:a16="http://schemas.microsoft.com/office/drawing/2014/main" xmlns="" id="{00000000-0008-0000-0200-0000820B0000}"/>
            </a:ext>
          </a:extLst>
        </xdr:cNvPr>
        <xdr:cNvSpPr>
          <a:spLocks noChangeAspect="1" noChangeArrowheads="1"/>
        </xdr:cNvSpPr>
      </xdr:nvSpPr>
      <xdr:spPr bwMode="auto">
        <a:xfrm>
          <a:off x="190500" y="40281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947" name="AutoShape 10" descr="image002">
          <a:extLst>
            <a:ext uri="{FF2B5EF4-FFF2-40B4-BE49-F238E27FC236}">
              <a16:creationId xmlns:a16="http://schemas.microsoft.com/office/drawing/2014/main" xmlns="" id="{00000000-0008-0000-0200-0000830B0000}"/>
            </a:ext>
          </a:extLst>
        </xdr:cNvPr>
        <xdr:cNvSpPr>
          <a:spLocks noChangeAspect="1" noChangeArrowheads="1"/>
        </xdr:cNvSpPr>
      </xdr:nvSpPr>
      <xdr:spPr bwMode="auto">
        <a:xfrm>
          <a:off x="190500" y="40281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948" name="AutoShape 1" descr="image002">
          <a:extLst>
            <a:ext uri="{FF2B5EF4-FFF2-40B4-BE49-F238E27FC236}">
              <a16:creationId xmlns:a16="http://schemas.microsoft.com/office/drawing/2014/main" xmlns="" id="{00000000-0008-0000-0200-0000840B0000}"/>
            </a:ext>
          </a:extLst>
        </xdr:cNvPr>
        <xdr:cNvSpPr>
          <a:spLocks noChangeAspect="1" noChangeArrowheads="1"/>
        </xdr:cNvSpPr>
      </xdr:nvSpPr>
      <xdr:spPr bwMode="auto">
        <a:xfrm>
          <a:off x="190500" y="40281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949" name="AutoShape 2" descr="image002">
          <a:extLst>
            <a:ext uri="{FF2B5EF4-FFF2-40B4-BE49-F238E27FC236}">
              <a16:creationId xmlns:a16="http://schemas.microsoft.com/office/drawing/2014/main" xmlns="" id="{00000000-0008-0000-0200-0000850B0000}"/>
            </a:ext>
          </a:extLst>
        </xdr:cNvPr>
        <xdr:cNvSpPr>
          <a:spLocks noChangeAspect="1" noChangeArrowheads="1"/>
        </xdr:cNvSpPr>
      </xdr:nvSpPr>
      <xdr:spPr bwMode="auto">
        <a:xfrm>
          <a:off x="190500" y="40281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950" name="AutoShape 3" descr="image002">
          <a:extLst>
            <a:ext uri="{FF2B5EF4-FFF2-40B4-BE49-F238E27FC236}">
              <a16:creationId xmlns:a16="http://schemas.microsoft.com/office/drawing/2014/main" xmlns="" id="{00000000-0008-0000-0200-0000860B0000}"/>
            </a:ext>
          </a:extLst>
        </xdr:cNvPr>
        <xdr:cNvSpPr>
          <a:spLocks noChangeAspect="1" noChangeArrowheads="1"/>
        </xdr:cNvSpPr>
      </xdr:nvSpPr>
      <xdr:spPr bwMode="auto">
        <a:xfrm>
          <a:off x="190500" y="40281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951" name="AutoShape 4" descr="image002">
          <a:extLst>
            <a:ext uri="{FF2B5EF4-FFF2-40B4-BE49-F238E27FC236}">
              <a16:creationId xmlns:a16="http://schemas.microsoft.com/office/drawing/2014/main" xmlns="" id="{00000000-0008-0000-0200-0000870B0000}"/>
            </a:ext>
          </a:extLst>
        </xdr:cNvPr>
        <xdr:cNvSpPr>
          <a:spLocks noChangeAspect="1" noChangeArrowheads="1"/>
        </xdr:cNvSpPr>
      </xdr:nvSpPr>
      <xdr:spPr bwMode="auto">
        <a:xfrm>
          <a:off x="190500" y="40281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952" name="AutoShape 10" descr="image002">
          <a:extLst>
            <a:ext uri="{FF2B5EF4-FFF2-40B4-BE49-F238E27FC236}">
              <a16:creationId xmlns:a16="http://schemas.microsoft.com/office/drawing/2014/main" xmlns="" id="{00000000-0008-0000-0200-0000880B0000}"/>
            </a:ext>
          </a:extLst>
        </xdr:cNvPr>
        <xdr:cNvSpPr>
          <a:spLocks noChangeAspect="1" noChangeArrowheads="1"/>
        </xdr:cNvSpPr>
      </xdr:nvSpPr>
      <xdr:spPr bwMode="auto">
        <a:xfrm>
          <a:off x="190500" y="40281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953" name="AutoShape 1" descr="image002">
          <a:extLst>
            <a:ext uri="{FF2B5EF4-FFF2-40B4-BE49-F238E27FC236}">
              <a16:creationId xmlns:a16="http://schemas.microsoft.com/office/drawing/2014/main" xmlns="" id="{00000000-0008-0000-0200-0000890B0000}"/>
            </a:ext>
          </a:extLst>
        </xdr:cNvPr>
        <xdr:cNvSpPr>
          <a:spLocks noChangeAspect="1" noChangeArrowheads="1"/>
        </xdr:cNvSpPr>
      </xdr:nvSpPr>
      <xdr:spPr bwMode="auto">
        <a:xfrm>
          <a:off x="190500" y="40481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954" name="AutoShape 2" descr="image002">
          <a:extLst>
            <a:ext uri="{FF2B5EF4-FFF2-40B4-BE49-F238E27FC236}">
              <a16:creationId xmlns:a16="http://schemas.microsoft.com/office/drawing/2014/main" xmlns="" id="{00000000-0008-0000-0200-00008A0B0000}"/>
            </a:ext>
          </a:extLst>
        </xdr:cNvPr>
        <xdr:cNvSpPr>
          <a:spLocks noChangeAspect="1" noChangeArrowheads="1"/>
        </xdr:cNvSpPr>
      </xdr:nvSpPr>
      <xdr:spPr bwMode="auto">
        <a:xfrm>
          <a:off x="190500" y="40481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955" name="AutoShape 3" descr="image002">
          <a:extLst>
            <a:ext uri="{FF2B5EF4-FFF2-40B4-BE49-F238E27FC236}">
              <a16:creationId xmlns:a16="http://schemas.microsoft.com/office/drawing/2014/main" xmlns="" id="{00000000-0008-0000-0200-00008B0B0000}"/>
            </a:ext>
          </a:extLst>
        </xdr:cNvPr>
        <xdr:cNvSpPr>
          <a:spLocks noChangeAspect="1" noChangeArrowheads="1"/>
        </xdr:cNvSpPr>
      </xdr:nvSpPr>
      <xdr:spPr bwMode="auto">
        <a:xfrm>
          <a:off x="190500" y="40481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956" name="AutoShape 4" descr="image002">
          <a:extLst>
            <a:ext uri="{FF2B5EF4-FFF2-40B4-BE49-F238E27FC236}">
              <a16:creationId xmlns:a16="http://schemas.microsoft.com/office/drawing/2014/main" xmlns="" id="{00000000-0008-0000-0200-00008C0B0000}"/>
            </a:ext>
          </a:extLst>
        </xdr:cNvPr>
        <xdr:cNvSpPr>
          <a:spLocks noChangeAspect="1" noChangeArrowheads="1"/>
        </xdr:cNvSpPr>
      </xdr:nvSpPr>
      <xdr:spPr bwMode="auto">
        <a:xfrm>
          <a:off x="190500" y="40481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957" name="AutoShape 10" descr="image002">
          <a:extLst>
            <a:ext uri="{FF2B5EF4-FFF2-40B4-BE49-F238E27FC236}">
              <a16:creationId xmlns:a16="http://schemas.microsoft.com/office/drawing/2014/main" xmlns="" id="{00000000-0008-0000-0200-00008D0B0000}"/>
            </a:ext>
          </a:extLst>
        </xdr:cNvPr>
        <xdr:cNvSpPr>
          <a:spLocks noChangeAspect="1" noChangeArrowheads="1"/>
        </xdr:cNvSpPr>
      </xdr:nvSpPr>
      <xdr:spPr bwMode="auto">
        <a:xfrm>
          <a:off x="190500" y="40481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958" name="AutoShape 1" descr="image002">
          <a:extLst>
            <a:ext uri="{FF2B5EF4-FFF2-40B4-BE49-F238E27FC236}">
              <a16:creationId xmlns:a16="http://schemas.microsoft.com/office/drawing/2014/main" xmlns="" id="{00000000-0008-0000-0200-00008E0B0000}"/>
            </a:ext>
          </a:extLst>
        </xdr:cNvPr>
        <xdr:cNvSpPr>
          <a:spLocks noChangeAspect="1" noChangeArrowheads="1"/>
        </xdr:cNvSpPr>
      </xdr:nvSpPr>
      <xdr:spPr bwMode="auto">
        <a:xfrm>
          <a:off x="190500" y="40481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959" name="AutoShape 2" descr="image002">
          <a:extLst>
            <a:ext uri="{FF2B5EF4-FFF2-40B4-BE49-F238E27FC236}">
              <a16:creationId xmlns:a16="http://schemas.microsoft.com/office/drawing/2014/main" xmlns="" id="{00000000-0008-0000-0200-00008F0B0000}"/>
            </a:ext>
          </a:extLst>
        </xdr:cNvPr>
        <xdr:cNvSpPr>
          <a:spLocks noChangeAspect="1" noChangeArrowheads="1"/>
        </xdr:cNvSpPr>
      </xdr:nvSpPr>
      <xdr:spPr bwMode="auto">
        <a:xfrm>
          <a:off x="190500" y="40481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960" name="AutoShape 3" descr="image002">
          <a:extLst>
            <a:ext uri="{FF2B5EF4-FFF2-40B4-BE49-F238E27FC236}">
              <a16:creationId xmlns:a16="http://schemas.microsoft.com/office/drawing/2014/main" xmlns="" id="{00000000-0008-0000-0200-0000900B0000}"/>
            </a:ext>
          </a:extLst>
        </xdr:cNvPr>
        <xdr:cNvSpPr>
          <a:spLocks noChangeAspect="1" noChangeArrowheads="1"/>
        </xdr:cNvSpPr>
      </xdr:nvSpPr>
      <xdr:spPr bwMode="auto">
        <a:xfrm>
          <a:off x="190500" y="40481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961" name="AutoShape 4" descr="image002">
          <a:extLst>
            <a:ext uri="{FF2B5EF4-FFF2-40B4-BE49-F238E27FC236}">
              <a16:creationId xmlns:a16="http://schemas.microsoft.com/office/drawing/2014/main" xmlns="" id="{00000000-0008-0000-0200-0000910B0000}"/>
            </a:ext>
          </a:extLst>
        </xdr:cNvPr>
        <xdr:cNvSpPr>
          <a:spLocks noChangeAspect="1" noChangeArrowheads="1"/>
        </xdr:cNvSpPr>
      </xdr:nvSpPr>
      <xdr:spPr bwMode="auto">
        <a:xfrm>
          <a:off x="190500" y="40481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962" name="AutoShape 10" descr="image002">
          <a:extLst>
            <a:ext uri="{FF2B5EF4-FFF2-40B4-BE49-F238E27FC236}">
              <a16:creationId xmlns:a16="http://schemas.microsoft.com/office/drawing/2014/main" xmlns="" id="{00000000-0008-0000-0200-0000920B0000}"/>
            </a:ext>
          </a:extLst>
        </xdr:cNvPr>
        <xdr:cNvSpPr>
          <a:spLocks noChangeAspect="1" noChangeArrowheads="1"/>
        </xdr:cNvSpPr>
      </xdr:nvSpPr>
      <xdr:spPr bwMode="auto">
        <a:xfrm>
          <a:off x="190500" y="40481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963" name="AutoShape 1" descr="image002">
          <a:extLst>
            <a:ext uri="{FF2B5EF4-FFF2-40B4-BE49-F238E27FC236}">
              <a16:creationId xmlns:a16="http://schemas.microsoft.com/office/drawing/2014/main" xmlns="" id="{00000000-0008-0000-0200-0000930B0000}"/>
            </a:ext>
          </a:extLst>
        </xdr:cNvPr>
        <xdr:cNvSpPr>
          <a:spLocks noChangeAspect="1" noChangeArrowheads="1"/>
        </xdr:cNvSpPr>
      </xdr:nvSpPr>
      <xdr:spPr bwMode="auto">
        <a:xfrm>
          <a:off x="190500" y="40481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964" name="AutoShape 2" descr="image002">
          <a:extLst>
            <a:ext uri="{FF2B5EF4-FFF2-40B4-BE49-F238E27FC236}">
              <a16:creationId xmlns:a16="http://schemas.microsoft.com/office/drawing/2014/main" xmlns="" id="{00000000-0008-0000-0200-0000940B0000}"/>
            </a:ext>
          </a:extLst>
        </xdr:cNvPr>
        <xdr:cNvSpPr>
          <a:spLocks noChangeAspect="1" noChangeArrowheads="1"/>
        </xdr:cNvSpPr>
      </xdr:nvSpPr>
      <xdr:spPr bwMode="auto">
        <a:xfrm>
          <a:off x="190500" y="40481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965" name="AutoShape 3" descr="image002">
          <a:extLst>
            <a:ext uri="{FF2B5EF4-FFF2-40B4-BE49-F238E27FC236}">
              <a16:creationId xmlns:a16="http://schemas.microsoft.com/office/drawing/2014/main" xmlns="" id="{00000000-0008-0000-0200-0000950B0000}"/>
            </a:ext>
          </a:extLst>
        </xdr:cNvPr>
        <xdr:cNvSpPr>
          <a:spLocks noChangeAspect="1" noChangeArrowheads="1"/>
        </xdr:cNvSpPr>
      </xdr:nvSpPr>
      <xdr:spPr bwMode="auto">
        <a:xfrm>
          <a:off x="190500" y="40481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966" name="AutoShape 4" descr="image002">
          <a:extLst>
            <a:ext uri="{FF2B5EF4-FFF2-40B4-BE49-F238E27FC236}">
              <a16:creationId xmlns:a16="http://schemas.microsoft.com/office/drawing/2014/main" xmlns="" id="{00000000-0008-0000-0200-0000960B0000}"/>
            </a:ext>
          </a:extLst>
        </xdr:cNvPr>
        <xdr:cNvSpPr>
          <a:spLocks noChangeAspect="1" noChangeArrowheads="1"/>
        </xdr:cNvSpPr>
      </xdr:nvSpPr>
      <xdr:spPr bwMode="auto">
        <a:xfrm>
          <a:off x="190500" y="40481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967" name="AutoShape 10" descr="image002">
          <a:extLst>
            <a:ext uri="{FF2B5EF4-FFF2-40B4-BE49-F238E27FC236}">
              <a16:creationId xmlns:a16="http://schemas.microsoft.com/office/drawing/2014/main" xmlns="" id="{00000000-0008-0000-0200-0000970B0000}"/>
            </a:ext>
          </a:extLst>
        </xdr:cNvPr>
        <xdr:cNvSpPr>
          <a:spLocks noChangeAspect="1" noChangeArrowheads="1"/>
        </xdr:cNvSpPr>
      </xdr:nvSpPr>
      <xdr:spPr bwMode="auto">
        <a:xfrm>
          <a:off x="190500" y="40481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44</xdr:row>
      <xdr:rowOff>0</xdr:rowOff>
    </xdr:from>
    <xdr:ext cx="142875" cy="123825"/>
    <xdr:sp macro="" textlink="">
      <xdr:nvSpPr>
        <xdr:cNvPr id="2968" name="AutoShape 1" descr="image002">
          <a:extLst>
            <a:ext uri="{FF2B5EF4-FFF2-40B4-BE49-F238E27FC236}">
              <a16:creationId xmlns:a16="http://schemas.microsoft.com/office/drawing/2014/main" xmlns="" id="{00000000-0008-0000-0200-0000980B0000}"/>
            </a:ext>
          </a:extLst>
        </xdr:cNvPr>
        <xdr:cNvSpPr>
          <a:spLocks noChangeAspect="1" noChangeArrowheads="1"/>
        </xdr:cNvSpPr>
      </xdr:nvSpPr>
      <xdr:spPr bwMode="auto">
        <a:xfrm>
          <a:off x="190500" y="40681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44</xdr:row>
      <xdr:rowOff>0</xdr:rowOff>
    </xdr:from>
    <xdr:ext cx="142875" cy="123825"/>
    <xdr:sp macro="" textlink="">
      <xdr:nvSpPr>
        <xdr:cNvPr id="2969" name="AutoShape 2" descr="image002">
          <a:extLst>
            <a:ext uri="{FF2B5EF4-FFF2-40B4-BE49-F238E27FC236}">
              <a16:creationId xmlns:a16="http://schemas.microsoft.com/office/drawing/2014/main" xmlns="" id="{00000000-0008-0000-0200-0000990B0000}"/>
            </a:ext>
          </a:extLst>
        </xdr:cNvPr>
        <xdr:cNvSpPr>
          <a:spLocks noChangeAspect="1" noChangeArrowheads="1"/>
        </xdr:cNvSpPr>
      </xdr:nvSpPr>
      <xdr:spPr bwMode="auto">
        <a:xfrm>
          <a:off x="190500" y="40681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44</xdr:row>
      <xdr:rowOff>0</xdr:rowOff>
    </xdr:from>
    <xdr:ext cx="142875" cy="123825"/>
    <xdr:sp macro="" textlink="">
      <xdr:nvSpPr>
        <xdr:cNvPr id="2970" name="AutoShape 3" descr="image002">
          <a:extLst>
            <a:ext uri="{FF2B5EF4-FFF2-40B4-BE49-F238E27FC236}">
              <a16:creationId xmlns:a16="http://schemas.microsoft.com/office/drawing/2014/main" xmlns="" id="{00000000-0008-0000-0200-00009A0B0000}"/>
            </a:ext>
          </a:extLst>
        </xdr:cNvPr>
        <xdr:cNvSpPr>
          <a:spLocks noChangeAspect="1" noChangeArrowheads="1"/>
        </xdr:cNvSpPr>
      </xdr:nvSpPr>
      <xdr:spPr bwMode="auto">
        <a:xfrm>
          <a:off x="190500" y="40681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44</xdr:row>
      <xdr:rowOff>0</xdr:rowOff>
    </xdr:from>
    <xdr:ext cx="142875" cy="123825"/>
    <xdr:sp macro="" textlink="">
      <xdr:nvSpPr>
        <xdr:cNvPr id="2971" name="AutoShape 4" descr="image002">
          <a:extLst>
            <a:ext uri="{FF2B5EF4-FFF2-40B4-BE49-F238E27FC236}">
              <a16:creationId xmlns:a16="http://schemas.microsoft.com/office/drawing/2014/main" xmlns="" id="{00000000-0008-0000-0200-00009B0B0000}"/>
            </a:ext>
          </a:extLst>
        </xdr:cNvPr>
        <xdr:cNvSpPr>
          <a:spLocks noChangeAspect="1" noChangeArrowheads="1"/>
        </xdr:cNvSpPr>
      </xdr:nvSpPr>
      <xdr:spPr bwMode="auto">
        <a:xfrm>
          <a:off x="190500" y="40681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44</xdr:row>
      <xdr:rowOff>0</xdr:rowOff>
    </xdr:from>
    <xdr:ext cx="142875" cy="123825"/>
    <xdr:sp macro="" textlink="">
      <xdr:nvSpPr>
        <xdr:cNvPr id="2972" name="AutoShape 10" descr="image002">
          <a:extLst>
            <a:ext uri="{FF2B5EF4-FFF2-40B4-BE49-F238E27FC236}">
              <a16:creationId xmlns:a16="http://schemas.microsoft.com/office/drawing/2014/main" xmlns="" id="{00000000-0008-0000-0200-00009C0B0000}"/>
            </a:ext>
          </a:extLst>
        </xdr:cNvPr>
        <xdr:cNvSpPr>
          <a:spLocks noChangeAspect="1" noChangeArrowheads="1"/>
        </xdr:cNvSpPr>
      </xdr:nvSpPr>
      <xdr:spPr bwMode="auto">
        <a:xfrm>
          <a:off x="190500" y="40681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44</xdr:row>
      <xdr:rowOff>0</xdr:rowOff>
    </xdr:from>
    <xdr:ext cx="142875" cy="123825"/>
    <xdr:sp macro="" textlink="">
      <xdr:nvSpPr>
        <xdr:cNvPr id="2973" name="AutoShape 1" descr="image002">
          <a:extLst>
            <a:ext uri="{FF2B5EF4-FFF2-40B4-BE49-F238E27FC236}">
              <a16:creationId xmlns:a16="http://schemas.microsoft.com/office/drawing/2014/main" xmlns="" id="{00000000-0008-0000-0200-00009D0B0000}"/>
            </a:ext>
          </a:extLst>
        </xdr:cNvPr>
        <xdr:cNvSpPr>
          <a:spLocks noChangeAspect="1" noChangeArrowheads="1"/>
        </xdr:cNvSpPr>
      </xdr:nvSpPr>
      <xdr:spPr bwMode="auto">
        <a:xfrm>
          <a:off x="190500" y="40681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44</xdr:row>
      <xdr:rowOff>0</xdr:rowOff>
    </xdr:from>
    <xdr:ext cx="142875" cy="123825"/>
    <xdr:sp macro="" textlink="">
      <xdr:nvSpPr>
        <xdr:cNvPr id="2974" name="AutoShape 2" descr="image002">
          <a:extLst>
            <a:ext uri="{FF2B5EF4-FFF2-40B4-BE49-F238E27FC236}">
              <a16:creationId xmlns:a16="http://schemas.microsoft.com/office/drawing/2014/main" xmlns="" id="{00000000-0008-0000-0200-00009E0B0000}"/>
            </a:ext>
          </a:extLst>
        </xdr:cNvPr>
        <xdr:cNvSpPr>
          <a:spLocks noChangeAspect="1" noChangeArrowheads="1"/>
        </xdr:cNvSpPr>
      </xdr:nvSpPr>
      <xdr:spPr bwMode="auto">
        <a:xfrm>
          <a:off x="190500" y="40681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44</xdr:row>
      <xdr:rowOff>0</xdr:rowOff>
    </xdr:from>
    <xdr:ext cx="142875" cy="123825"/>
    <xdr:sp macro="" textlink="">
      <xdr:nvSpPr>
        <xdr:cNvPr id="2975" name="AutoShape 3" descr="image002">
          <a:extLst>
            <a:ext uri="{FF2B5EF4-FFF2-40B4-BE49-F238E27FC236}">
              <a16:creationId xmlns:a16="http://schemas.microsoft.com/office/drawing/2014/main" xmlns="" id="{00000000-0008-0000-0200-00009F0B0000}"/>
            </a:ext>
          </a:extLst>
        </xdr:cNvPr>
        <xdr:cNvSpPr>
          <a:spLocks noChangeAspect="1" noChangeArrowheads="1"/>
        </xdr:cNvSpPr>
      </xdr:nvSpPr>
      <xdr:spPr bwMode="auto">
        <a:xfrm>
          <a:off x="190500" y="40681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44</xdr:row>
      <xdr:rowOff>0</xdr:rowOff>
    </xdr:from>
    <xdr:ext cx="142875" cy="123825"/>
    <xdr:sp macro="" textlink="">
      <xdr:nvSpPr>
        <xdr:cNvPr id="2976" name="AutoShape 4" descr="image002">
          <a:extLst>
            <a:ext uri="{FF2B5EF4-FFF2-40B4-BE49-F238E27FC236}">
              <a16:creationId xmlns:a16="http://schemas.microsoft.com/office/drawing/2014/main" xmlns="" id="{00000000-0008-0000-0200-0000A00B0000}"/>
            </a:ext>
          </a:extLst>
        </xdr:cNvPr>
        <xdr:cNvSpPr>
          <a:spLocks noChangeAspect="1" noChangeArrowheads="1"/>
        </xdr:cNvSpPr>
      </xdr:nvSpPr>
      <xdr:spPr bwMode="auto">
        <a:xfrm>
          <a:off x="190500" y="40681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44</xdr:row>
      <xdr:rowOff>0</xdr:rowOff>
    </xdr:from>
    <xdr:ext cx="142875" cy="123825"/>
    <xdr:sp macro="" textlink="">
      <xdr:nvSpPr>
        <xdr:cNvPr id="2977" name="AutoShape 10" descr="image002">
          <a:extLst>
            <a:ext uri="{FF2B5EF4-FFF2-40B4-BE49-F238E27FC236}">
              <a16:creationId xmlns:a16="http://schemas.microsoft.com/office/drawing/2014/main" xmlns="" id="{00000000-0008-0000-0200-0000A10B0000}"/>
            </a:ext>
          </a:extLst>
        </xdr:cNvPr>
        <xdr:cNvSpPr>
          <a:spLocks noChangeAspect="1" noChangeArrowheads="1"/>
        </xdr:cNvSpPr>
      </xdr:nvSpPr>
      <xdr:spPr bwMode="auto">
        <a:xfrm>
          <a:off x="190500" y="40681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44</xdr:row>
      <xdr:rowOff>0</xdr:rowOff>
    </xdr:from>
    <xdr:ext cx="142875" cy="123825"/>
    <xdr:sp macro="" textlink="">
      <xdr:nvSpPr>
        <xdr:cNvPr id="2978" name="AutoShape 1" descr="image002">
          <a:extLst>
            <a:ext uri="{FF2B5EF4-FFF2-40B4-BE49-F238E27FC236}">
              <a16:creationId xmlns:a16="http://schemas.microsoft.com/office/drawing/2014/main" xmlns="" id="{00000000-0008-0000-0200-0000A20B0000}"/>
            </a:ext>
          </a:extLst>
        </xdr:cNvPr>
        <xdr:cNvSpPr>
          <a:spLocks noChangeAspect="1" noChangeArrowheads="1"/>
        </xdr:cNvSpPr>
      </xdr:nvSpPr>
      <xdr:spPr bwMode="auto">
        <a:xfrm>
          <a:off x="190500" y="40681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44</xdr:row>
      <xdr:rowOff>0</xdr:rowOff>
    </xdr:from>
    <xdr:ext cx="142875" cy="123825"/>
    <xdr:sp macro="" textlink="">
      <xdr:nvSpPr>
        <xdr:cNvPr id="2979" name="AutoShape 2" descr="image002">
          <a:extLst>
            <a:ext uri="{FF2B5EF4-FFF2-40B4-BE49-F238E27FC236}">
              <a16:creationId xmlns:a16="http://schemas.microsoft.com/office/drawing/2014/main" xmlns="" id="{00000000-0008-0000-0200-0000A30B0000}"/>
            </a:ext>
          </a:extLst>
        </xdr:cNvPr>
        <xdr:cNvSpPr>
          <a:spLocks noChangeAspect="1" noChangeArrowheads="1"/>
        </xdr:cNvSpPr>
      </xdr:nvSpPr>
      <xdr:spPr bwMode="auto">
        <a:xfrm>
          <a:off x="190500" y="40681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44</xdr:row>
      <xdr:rowOff>0</xdr:rowOff>
    </xdr:from>
    <xdr:ext cx="142875" cy="123825"/>
    <xdr:sp macro="" textlink="">
      <xdr:nvSpPr>
        <xdr:cNvPr id="2980" name="AutoShape 3" descr="image002">
          <a:extLst>
            <a:ext uri="{FF2B5EF4-FFF2-40B4-BE49-F238E27FC236}">
              <a16:creationId xmlns:a16="http://schemas.microsoft.com/office/drawing/2014/main" xmlns="" id="{00000000-0008-0000-0200-0000A40B0000}"/>
            </a:ext>
          </a:extLst>
        </xdr:cNvPr>
        <xdr:cNvSpPr>
          <a:spLocks noChangeAspect="1" noChangeArrowheads="1"/>
        </xdr:cNvSpPr>
      </xdr:nvSpPr>
      <xdr:spPr bwMode="auto">
        <a:xfrm>
          <a:off x="190500" y="40681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44</xdr:row>
      <xdr:rowOff>0</xdr:rowOff>
    </xdr:from>
    <xdr:ext cx="142875" cy="123825"/>
    <xdr:sp macro="" textlink="">
      <xdr:nvSpPr>
        <xdr:cNvPr id="2981" name="AutoShape 4" descr="image002">
          <a:extLst>
            <a:ext uri="{FF2B5EF4-FFF2-40B4-BE49-F238E27FC236}">
              <a16:creationId xmlns:a16="http://schemas.microsoft.com/office/drawing/2014/main" xmlns="" id="{00000000-0008-0000-0200-0000A50B0000}"/>
            </a:ext>
          </a:extLst>
        </xdr:cNvPr>
        <xdr:cNvSpPr>
          <a:spLocks noChangeAspect="1" noChangeArrowheads="1"/>
        </xdr:cNvSpPr>
      </xdr:nvSpPr>
      <xdr:spPr bwMode="auto">
        <a:xfrm>
          <a:off x="190500" y="40681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44</xdr:row>
      <xdr:rowOff>0</xdr:rowOff>
    </xdr:from>
    <xdr:ext cx="142875" cy="123825"/>
    <xdr:sp macro="" textlink="">
      <xdr:nvSpPr>
        <xdr:cNvPr id="2982" name="AutoShape 10" descr="image002">
          <a:extLst>
            <a:ext uri="{FF2B5EF4-FFF2-40B4-BE49-F238E27FC236}">
              <a16:creationId xmlns:a16="http://schemas.microsoft.com/office/drawing/2014/main" xmlns="" id="{00000000-0008-0000-0200-0000A60B0000}"/>
            </a:ext>
          </a:extLst>
        </xdr:cNvPr>
        <xdr:cNvSpPr>
          <a:spLocks noChangeAspect="1" noChangeArrowheads="1"/>
        </xdr:cNvSpPr>
      </xdr:nvSpPr>
      <xdr:spPr bwMode="auto">
        <a:xfrm>
          <a:off x="190500" y="40681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2983" name="AutoShape 1" descr="image002">
          <a:extLst>
            <a:ext uri="{FF2B5EF4-FFF2-40B4-BE49-F238E27FC236}">
              <a16:creationId xmlns:a16="http://schemas.microsoft.com/office/drawing/2014/main" xmlns="" id="{00000000-0008-0000-0200-0000A7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2984" name="AutoShape 2" descr="image002">
          <a:extLst>
            <a:ext uri="{FF2B5EF4-FFF2-40B4-BE49-F238E27FC236}">
              <a16:creationId xmlns:a16="http://schemas.microsoft.com/office/drawing/2014/main" xmlns="" id="{00000000-0008-0000-0200-0000A8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2985" name="AutoShape 3" descr="image002">
          <a:extLst>
            <a:ext uri="{FF2B5EF4-FFF2-40B4-BE49-F238E27FC236}">
              <a16:creationId xmlns:a16="http://schemas.microsoft.com/office/drawing/2014/main" xmlns="" id="{00000000-0008-0000-0200-0000A9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2986" name="AutoShape 4" descr="image002">
          <a:extLst>
            <a:ext uri="{FF2B5EF4-FFF2-40B4-BE49-F238E27FC236}">
              <a16:creationId xmlns:a16="http://schemas.microsoft.com/office/drawing/2014/main" xmlns="" id="{00000000-0008-0000-0200-0000AA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2987" name="AutoShape 10" descr="image002">
          <a:extLst>
            <a:ext uri="{FF2B5EF4-FFF2-40B4-BE49-F238E27FC236}">
              <a16:creationId xmlns:a16="http://schemas.microsoft.com/office/drawing/2014/main" xmlns="" id="{00000000-0008-0000-0200-0000AB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2988" name="AutoShape 1" descr="image002">
          <a:extLst>
            <a:ext uri="{FF2B5EF4-FFF2-40B4-BE49-F238E27FC236}">
              <a16:creationId xmlns:a16="http://schemas.microsoft.com/office/drawing/2014/main" xmlns="" id="{00000000-0008-0000-0200-0000AC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2989" name="AutoShape 2" descr="image002">
          <a:extLst>
            <a:ext uri="{FF2B5EF4-FFF2-40B4-BE49-F238E27FC236}">
              <a16:creationId xmlns:a16="http://schemas.microsoft.com/office/drawing/2014/main" xmlns="" id="{00000000-0008-0000-0200-0000AD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2990" name="AutoShape 3" descr="image002">
          <a:extLst>
            <a:ext uri="{FF2B5EF4-FFF2-40B4-BE49-F238E27FC236}">
              <a16:creationId xmlns:a16="http://schemas.microsoft.com/office/drawing/2014/main" xmlns="" id="{00000000-0008-0000-0200-0000AE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2991" name="AutoShape 4" descr="image002">
          <a:extLst>
            <a:ext uri="{FF2B5EF4-FFF2-40B4-BE49-F238E27FC236}">
              <a16:creationId xmlns:a16="http://schemas.microsoft.com/office/drawing/2014/main" xmlns="" id="{00000000-0008-0000-0200-0000AF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2992" name="AutoShape 10" descr="image002">
          <a:extLst>
            <a:ext uri="{FF2B5EF4-FFF2-40B4-BE49-F238E27FC236}">
              <a16:creationId xmlns:a16="http://schemas.microsoft.com/office/drawing/2014/main" xmlns="" id="{00000000-0008-0000-0200-0000B0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2993" name="AutoShape 1" descr="image002">
          <a:extLst>
            <a:ext uri="{FF2B5EF4-FFF2-40B4-BE49-F238E27FC236}">
              <a16:creationId xmlns:a16="http://schemas.microsoft.com/office/drawing/2014/main" xmlns="" id="{00000000-0008-0000-0200-0000B1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2994" name="AutoShape 2" descr="image002">
          <a:extLst>
            <a:ext uri="{FF2B5EF4-FFF2-40B4-BE49-F238E27FC236}">
              <a16:creationId xmlns:a16="http://schemas.microsoft.com/office/drawing/2014/main" xmlns="" id="{00000000-0008-0000-0200-0000B2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2995" name="AutoShape 3" descr="image002">
          <a:extLst>
            <a:ext uri="{FF2B5EF4-FFF2-40B4-BE49-F238E27FC236}">
              <a16:creationId xmlns:a16="http://schemas.microsoft.com/office/drawing/2014/main" xmlns="" id="{00000000-0008-0000-0200-0000B3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2996" name="AutoShape 4" descr="image002">
          <a:extLst>
            <a:ext uri="{FF2B5EF4-FFF2-40B4-BE49-F238E27FC236}">
              <a16:creationId xmlns:a16="http://schemas.microsoft.com/office/drawing/2014/main" xmlns="" id="{00000000-0008-0000-0200-0000B4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2997" name="AutoShape 10" descr="image002">
          <a:extLst>
            <a:ext uri="{FF2B5EF4-FFF2-40B4-BE49-F238E27FC236}">
              <a16:creationId xmlns:a16="http://schemas.microsoft.com/office/drawing/2014/main" xmlns="" id="{00000000-0008-0000-0200-0000B5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2998" name="AutoShape 10" descr="image002">
          <a:extLst>
            <a:ext uri="{FF2B5EF4-FFF2-40B4-BE49-F238E27FC236}">
              <a16:creationId xmlns:a16="http://schemas.microsoft.com/office/drawing/2014/main" xmlns="" id="{00000000-0008-0000-0200-0000B6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2999" name="AutoShape 1" descr="image002">
          <a:extLst>
            <a:ext uri="{FF2B5EF4-FFF2-40B4-BE49-F238E27FC236}">
              <a16:creationId xmlns:a16="http://schemas.microsoft.com/office/drawing/2014/main" xmlns="" id="{00000000-0008-0000-0200-0000B7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00" name="AutoShape 2" descr="image002">
          <a:extLst>
            <a:ext uri="{FF2B5EF4-FFF2-40B4-BE49-F238E27FC236}">
              <a16:creationId xmlns:a16="http://schemas.microsoft.com/office/drawing/2014/main" xmlns="" id="{00000000-0008-0000-0200-0000B8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01" name="AutoShape 3" descr="image002">
          <a:extLst>
            <a:ext uri="{FF2B5EF4-FFF2-40B4-BE49-F238E27FC236}">
              <a16:creationId xmlns:a16="http://schemas.microsoft.com/office/drawing/2014/main" xmlns="" id="{00000000-0008-0000-0200-0000B9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02" name="AutoShape 4" descr="image002">
          <a:extLst>
            <a:ext uri="{FF2B5EF4-FFF2-40B4-BE49-F238E27FC236}">
              <a16:creationId xmlns:a16="http://schemas.microsoft.com/office/drawing/2014/main" xmlns="" id="{00000000-0008-0000-0200-0000BA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03" name="AutoShape 1" descr="image002">
          <a:extLst>
            <a:ext uri="{FF2B5EF4-FFF2-40B4-BE49-F238E27FC236}">
              <a16:creationId xmlns:a16="http://schemas.microsoft.com/office/drawing/2014/main" xmlns="" id="{00000000-0008-0000-0200-0000BB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04" name="AutoShape 2" descr="image002">
          <a:extLst>
            <a:ext uri="{FF2B5EF4-FFF2-40B4-BE49-F238E27FC236}">
              <a16:creationId xmlns:a16="http://schemas.microsoft.com/office/drawing/2014/main" xmlns="" id="{00000000-0008-0000-0200-0000BC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05" name="AutoShape 3" descr="image002">
          <a:extLst>
            <a:ext uri="{FF2B5EF4-FFF2-40B4-BE49-F238E27FC236}">
              <a16:creationId xmlns:a16="http://schemas.microsoft.com/office/drawing/2014/main" xmlns="" id="{00000000-0008-0000-0200-0000BD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06" name="AutoShape 4" descr="image002">
          <a:extLst>
            <a:ext uri="{FF2B5EF4-FFF2-40B4-BE49-F238E27FC236}">
              <a16:creationId xmlns:a16="http://schemas.microsoft.com/office/drawing/2014/main" xmlns="" id="{00000000-0008-0000-0200-0000BE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07" name="AutoShape 10" descr="image002">
          <a:extLst>
            <a:ext uri="{FF2B5EF4-FFF2-40B4-BE49-F238E27FC236}">
              <a16:creationId xmlns:a16="http://schemas.microsoft.com/office/drawing/2014/main" xmlns="" id="{00000000-0008-0000-0200-0000BF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08" name="AutoShape 1" descr="image002">
          <a:extLst>
            <a:ext uri="{FF2B5EF4-FFF2-40B4-BE49-F238E27FC236}">
              <a16:creationId xmlns:a16="http://schemas.microsoft.com/office/drawing/2014/main" xmlns="" id="{00000000-0008-0000-0200-0000C0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09" name="AutoShape 2" descr="image002">
          <a:extLst>
            <a:ext uri="{FF2B5EF4-FFF2-40B4-BE49-F238E27FC236}">
              <a16:creationId xmlns:a16="http://schemas.microsoft.com/office/drawing/2014/main" xmlns="" id="{00000000-0008-0000-0200-0000C1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10" name="AutoShape 3" descr="image002">
          <a:extLst>
            <a:ext uri="{FF2B5EF4-FFF2-40B4-BE49-F238E27FC236}">
              <a16:creationId xmlns:a16="http://schemas.microsoft.com/office/drawing/2014/main" xmlns="" id="{00000000-0008-0000-0200-0000C2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11" name="AutoShape 4" descr="image002">
          <a:extLst>
            <a:ext uri="{FF2B5EF4-FFF2-40B4-BE49-F238E27FC236}">
              <a16:creationId xmlns:a16="http://schemas.microsoft.com/office/drawing/2014/main" xmlns="" id="{00000000-0008-0000-0200-0000C3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12" name="AutoShape 10" descr="image002">
          <a:extLst>
            <a:ext uri="{FF2B5EF4-FFF2-40B4-BE49-F238E27FC236}">
              <a16:creationId xmlns:a16="http://schemas.microsoft.com/office/drawing/2014/main" xmlns="" id="{00000000-0008-0000-0200-0000C4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13" name="AutoShape 1" descr="image002">
          <a:extLst>
            <a:ext uri="{FF2B5EF4-FFF2-40B4-BE49-F238E27FC236}">
              <a16:creationId xmlns:a16="http://schemas.microsoft.com/office/drawing/2014/main" xmlns="" id="{00000000-0008-0000-0200-0000C5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14" name="AutoShape 2" descr="image002">
          <a:extLst>
            <a:ext uri="{FF2B5EF4-FFF2-40B4-BE49-F238E27FC236}">
              <a16:creationId xmlns:a16="http://schemas.microsoft.com/office/drawing/2014/main" xmlns="" id="{00000000-0008-0000-0200-0000C6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15" name="AutoShape 3" descr="image002">
          <a:extLst>
            <a:ext uri="{FF2B5EF4-FFF2-40B4-BE49-F238E27FC236}">
              <a16:creationId xmlns:a16="http://schemas.microsoft.com/office/drawing/2014/main" xmlns="" id="{00000000-0008-0000-0200-0000C7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16" name="AutoShape 4" descr="image002">
          <a:extLst>
            <a:ext uri="{FF2B5EF4-FFF2-40B4-BE49-F238E27FC236}">
              <a16:creationId xmlns:a16="http://schemas.microsoft.com/office/drawing/2014/main" xmlns="" id="{00000000-0008-0000-0200-0000C8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17" name="AutoShape 10" descr="image002">
          <a:extLst>
            <a:ext uri="{FF2B5EF4-FFF2-40B4-BE49-F238E27FC236}">
              <a16:creationId xmlns:a16="http://schemas.microsoft.com/office/drawing/2014/main" xmlns="" id="{00000000-0008-0000-0200-0000C9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18" name="AutoShape 1" descr="image002">
          <a:extLst>
            <a:ext uri="{FF2B5EF4-FFF2-40B4-BE49-F238E27FC236}">
              <a16:creationId xmlns:a16="http://schemas.microsoft.com/office/drawing/2014/main" xmlns="" id="{00000000-0008-0000-0200-0000CA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19" name="AutoShape 2" descr="image002">
          <a:extLst>
            <a:ext uri="{FF2B5EF4-FFF2-40B4-BE49-F238E27FC236}">
              <a16:creationId xmlns:a16="http://schemas.microsoft.com/office/drawing/2014/main" xmlns="" id="{00000000-0008-0000-0200-0000CB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20" name="AutoShape 3" descr="image002">
          <a:extLst>
            <a:ext uri="{FF2B5EF4-FFF2-40B4-BE49-F238E27FC236}">
              <a16:creationId xmlns:a16="http://schemas.microsoft.com/office/drawing/2014/main" xmlns="" id="{00000000-0008-0000-0200-0000CC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21" name="AutoShape 4" descr="image002">
          <a:extLst>
            <a:ext uri="{FF2B5EF4-FFF2-40B4-BE49-F238E27FC236}">
              <a16:creationId xmlns:a16="http://schemas.microsoft.com/office/drawing/2014/main" xmlns="" id="{00000000-0008-0000-0200-0000CD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22" name="AutoShape 10" descr="image002">
          <a:extLst>
            <a:ext uri="{FF2B5EF4-FFF2-40B4-BE49-F238E27FC236}">
              <a16:creationId xmlns:a16="http://schemas.microsoft.com/office/drawing/2014/main" xmlns="" id="{00000000-0008-0000-0200-0000CE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23" name="AutoShape 1" descr="image002">
          <a:extLst>
            <a:ext uri="{FF2B5EF4-FFF2-40B4-BE49-F238E27FC236}">
              <a16:creationId xmlns:a16="http://schemas.microsoft.com/office/drawing/2014/main" xmlns="" id="{00000000-0008-0000-0200-0000CF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24" name="AutoShape 2" descr="image002">
          <a:extLst>
            <a:ext uri="{FF2B5EF4-FFF2-40B4-BE49-F238E27FC236}">
              <a16:creationId xmlns:a16="http://schemas.microsoft.com/office/drawing/2014/main" xmlns="" id="{00000000-0008-0000-0200-0000D0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25" name="AutoShape 3" descr="image002">
          <a:extLst>
            <a:ext uri="{FF2B5EF4-FFF2-40B4-BE49-F238E27FC236}">
              <a16:creationId xmlns:a16="http://schemas.microsoft.com/office/drawing/2014/main" xmlns="" id="{00000000-0008-0000-0200-0000D1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26" name="AutoShape 4" descr="image002">
          <a:extLst>
            <a:ext uri="{FF2B5EF4-FFF2-40B4-BE49-F238E27FC236}">
              <a16:creationId xmlns:a16="http://schemas.microsoft.com/office/drawing/2014/main" xmlns="" id="{00000000-0008-0000-0200-0000D2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27" name="AutoShape 10" descr="image002">
          <a:extLst>
            <a:ext uri="{FF2B5EF4-FFF2-40B4-BE49-F238E27FC236}">
              <a16:creationId xmlns:a16="http://schemas.microsoft.com/office/drawing/2014/main" xmlns="" id="{00000000-0008-0000-0200-0000D3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28" name="AutoShape 1" descr="image002">
          <a:extLst>
            <a:ext uri="{FF2B5EF4-FFF2-40B4-BE49-F238E27FC236}">
              <a16:creationId xmlns:a16="http://schemas.microsoft.com/office/drawing/2014/main" xmlns="" id="{00000000-0008-0000-0200-0000D4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29" name="AutoShape 2" descr="image002">
          <a:extLst>
            <a:ext uri="{FF2B5EF4-FFF2-40B4-BE49-F238E27FC236}">
              <a16:creationId xmlns:a16="http://schemas.microsoft.com/office/drawing/2014/main" xmlns="" id="{00000000-0008-0000-0200-0000D5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30" name="AutoShape 3" descr="image002">
          <a:extLst>
            <a:ext uri="{FF2B5EF4-FFF2-40B4-BE49-F238E27FC236}">
              <a16:creationId xmlns:a16="http://schemas.microsoft.com/office/drawing/2014/main" xmlns="" id="{00000000-0008-0000-0200-0000D6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31" name="AutoShape 4" descr="image002">
          <a:extLst>
            <a:ext uri="{FF2B5EF4-FFF2-40B4-BE49-F238E27FC236}">
              <a16:creationId xmlns:a16="http://schemas.microsoft.com/office/drawing/2014/main" xmlns="" id="{00000000-0008-0000-0200-0000D7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32" name="AutoShape 10" descr="image002">
          <a:extLst>
            <a:ext uri="{FF2B5EF4-FFF2-40B4-BE49-F238E27FC236}">
              <a16:creationId xmlns:a16="http://schemas.microsoft.com/office/drawing/2014/main" xmlns="" id="{00000000-0008-0000-0200-0000D8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33" name="AutoShape 10" descr="image002">
          <a:extLst>
            <a:ext uri="{FF2B5EF4-FFF2-40B4-BE49-F238E27FC236}">
              <a16:creationId xmlns:a16="http://schemas.microsoft.com/office/drawing/2014/main" xmlns="" id="{00000000-0008-0000-0200-0000D9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34" name="AutoShape 1" descr="image002">
          <a:extLst>
            <a:ext uri="{FF2B5EF4-FFF2-40B4-BE49-F238E27FC236}">
              <a16:creationId xmlns:a16="http://schemas.microsoft.com/office/drawing/2014/main" xmlns="" id="{00000000-0008-0000-0200-0000DA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35" name="AutoShape 2" descr="image002">
          <a:extLst>
            <a:ext uri="{FF2B5EF4-FFF2-40B4-BE49-F238E27FC236}">
              <a16:creationId xmlns:a16="http://schemas.microsoft.com/office/drawing/2014/main" xmlns="" id="{00000000-0008-0000-0200-0000DB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36" name="AutoShape 3" descr="image002">
          <a:extLst>
            <a:ext uri="{FF2B5EF4-FFF2-40B4-BE49-F238E27FC236}">
              <a16:creationId xmlns:a16="http://schemas.microsoft.com/office/drawing/2014/main" xmlns="" id="{00000000-0008-0000-0200-0000DC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37" name="AutoShape 4" descr="image002">
          <a:extLst>
            <a:ext uri="{FF2B5EF4-FFF2-40B4-BE49-F238E27FC236}">
              <a16:creationId xmlns:a16="http://schemas.microsoft.com/office/drawing/2014/main" xmlns="" id="{00000000-0008-0000-0200-0000DD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38" name="AutoShape 1" descr="image002">
          <a:extLst>
            <a:ext uri="{FF2B5EF4-FFF2-40B4-BE49-F238E27FC236}">
              <a16:creationId xmlns:a16="http://schemas.microsoft.com/office/drawing/2014/main" xmlns="" id="{00000000-0008-0000-0200-0000DE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39" name="AutoShape 2" descr="image002">
          <a:extLst>
            <a:ext uri="{FF2B5EF4-FFF2-40B4-BE49-F238E27FC236}">
              <a16:creationId xmlns:a16="http://schemas.microsoft.com/office/drawing/2014/main" xmlns="" id="{00000000-0008-0000-0200-0000DF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40" name="AutoShape 3" descr="image002">
          <a:extLst>
            <a:ext uri="{FF2B5EF4-FFF2-40B4-BE49-F238E27FC236}">
              <a16:creationId xmlns:a16="http://schemas.microsoft.com/office/drawing/2014/main" xmlns="" id="{00000000-0008-0000-0200-0000E0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41" name="AutoShape 4" descr="image002">
          <a:extLst>
            <a:ext uri="{FF2B5EF4-FFF2-40B4-BE49-F238E27FC236}">
              <a16:creationId xmlns:a16="http://schemas.microsoft.com/office/drawing/2014/main" xmlns="" id="{00000000-0008-0000-0200-0000E1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42" name="AutoShape 10" descr="image002">
          <a:extLst>
            <a:ext uri="{FF2B5EF4-FFF2-40B4-BE49-F238E27FC236}">
              <a16:creationId xmlns:a16="http://schemas.microsoft.com/office/drawing/2014/main" xmlns="" id="{00000000-0008-0000-0200-0000E2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43" name="AutoShape 1" descr="image002">
          <a:extLst>
            <a:ext uri="{FF2B5EF4-FFF2-40B4-BE49-F238E27FC236}">
              <a16:creationId xmlns:a16="http://schemas.microsoft.com/office/drawing/2014/main" xmlns="" id="{00000000-0008-0000-0200-0000E3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44" name="AutoShape 2" descr="image002">
          <a:extLst>
            <a:ext uri="{FF2B5EF4-FFF2-40B4-BE49-F238E27FC236}">
              <a16:creationId xmlns:a16="http://schemas.microsoft.com/office/drawing/2014/main" xmlns="" id="{00000000-0008-0000-0200-0000E4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45" name="AutoShape 3" descr="image002">
          <a:extLst>
            <a:ext uri="{FF2B5EF4-FFF2-40B4-BE49-F238E27FC236}">
              <a16:creationId xmlns:a16="http://schemas.microsoft.com/office/drawing/2014/main" xmlns="" id="{00000000-0008-0000-0200-0000E5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46" name="AutoShape 4" descr="image002">
          <a:extLst>
            <a:ext uri="{FF2B5EF4-FFF2-40B4-BE49-F238E27FC236}">
              <a16:creationId xmlns:a16="http://schemas.microsoft.com/office/drawing/2014/main" xmlns="" id="{00000000-0008-0000-0200-0000E6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47" name="AutoShape 10" descr="image002">
          <a:extLst>
            <a:ext uri="{FF2B5EF4-FFF2-40B4-BE49-F238E27FC236}">
              <a16:creationId xmlns:a16="http://schemas.microsoft.com/office/drawing/2014/main" xmlns="" id="{00000000-0008-0000-0200-0000E7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48" name="AutoShape 1" descr="image002">
          <a:extLst>
            <a:ext uri="{FF2B5EF4-FFF2-40B4-BE49-F238E27FC236}">
              <a16:creationId xmlns:a16="http://schemas.microsoft.com/office/drawing/2014/main" xmlns="" id="{00000000-0008-0000-0200-0000E8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49" name="AutoShape 2" descr="image002">
          <a:extLst>
            <a:ext uri="{FF2B5EF4-FFF2-40B4-BE49-F238E27FC236}">
              <a16:creationId xmlns:a16="http://schemas.microsoft.com/office/drawing/2014/main" xmlns="" id="{00000000-0008-0000-0200-0000E9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50" name="AutoShape 3" descr="image002">
          <a:extLst>
            <a:ext uri="{FF2B5EF4-FFF2-40B4-BE49-F238E27FC236}">
              <a16:creationId xmlns:a16="http://schemas.microsoft.com/office/drawing/2014/main" xmlns="" id="{00000000-0008-0000-0200-0000EA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51" name="AutoShape 4" descr="image002">
          <a:extLst>
            <a:ext uri="{FF2B5EF4-FFF2-40B4-BE49-F238E27FC236}">
              <a16:creationId xmlns:a16="http://schemas.microsoft.com/office/drawing/2014/main" xmlns="" id="{00000000-0008-0000-0200-0000EB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52" name="AutoShape 10" descr="image002">
          <a:extLst>
            <a:ext uri="{FF2B5EF4-FFF2-40B4-BE49-F238E27FC236}">
              <a16:creationId xmlns:a16="http://schemas.microsoft.com/office/drawing/2014/main" xmlns="" id="{00000000-0008-0000-0200-0000EC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53" name="AutoShape 1" descr="image002">
          <a:extLst>
            <a:ext uri="{FF2B5EF4-FFF2-40B4-BE49-F238E27FC236}">
              <a16:creationId xmlns:a16="http://schemas.microsoft.com/office/drawing/2014/main" xmlns="" id="{00000000-0008-0000-0200-0000ED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54" name="AutoShape 2" descr="image002">
          <a:extLst>
            <a:ext uri="{FF2B5EF4-FFF2-40B4-BE49-F238E27FC236}">
              <a16:creationId xmlns:a16="http://schemas.microsoft.com/office/drawing/2014/main" xmlns="" id="{00000000-0008-0000-0200-0000EE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55" name="AutoShape 3" descr="image002">
          <a:extLst>
            <a:ext uri="{FF2B5EF4-FFF2-40B4-BE49-F238E27FC236}">
              <a16:creationId xmlns:a16="http://schemas.microsoft.com/office/drawing/2014/main" xmlns="" id="{00000000-0008-0000-0200-0000EF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56" name="AutoShape 4" descr="image002">
          <a:extLst>
            <a:ext uri="{FF2B5EF4-FFF2-40B4-BE49-F238E27FC236}">
              <a16:creationId xmlns:a16="http://schemas.microsoft.com/office/drawing/2014/main" xmlns="" id="{00000000-0008-0000-0200-0000F0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57" name="AutoShape 10" descr="image002">
          <a:extLst>
            <a:ext uri="{FF2B5EF4-FFF2-40B4-BE49-F238E27FC236}">
              <a16:creationId xmlns:a16="http://schemas.microsoft.com/office/drawing/2014/main" xmlns="" id="{00000000-0008-0000-0200-0000F1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58" name="AutoShape 1" descr="image002">
          <a:extLst>
            <a:ext uri="{FF2B5EF4-FFF2-40B4-BE49-F238E27FC236}">
              <a16:creationId xmlns:a16="http://schemas.microsoft.com/office/drawing/2014/main" xmlns="" id="{00000000-0008-0000-0200-0000F2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59" name="AutoShape 2" descr="image002">
          <a:extLst>
            <a:ext uri="{FF2B5EF4-FFF2-40B4-BE49-F238E27FC236}">
              <a16:creationId xmlns:a16="http://schemas.microsoft.com/office/drawing/2014/main" xmlns="" id="{00000000-0008-0000-0200-0000F3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60" name="AutoShape 3" descr="image002">
          <a:extLst>
            <a:ext uri="{FF2B5EF4-FFF2-40B4-BE49-F238E27FC236}">
              <a16:creationId xmlns:a16="http://schemas.microsoft.com/office/drawing/2014/main" xmlns="" id="{00000000-0008-0000-0200-0000F4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61" name="AutoShape 4" descr="image002">
          <a:extLst>
            <a:ext uri="{FF2B5EF4-FFF2-40B4-BE49-F238E27FC236}">
              <a16:creationId xmlns:a16="http://schemas.microsoft.com/office/drawing/2014/main" xmlns="" id="{00000000-0008-0000-0200-0000F5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62" name="AutoShape 10" descr="image002">
          <a:extLst>
            <a:ext uri="{FF2B5EF4-FFF2-40B4-BE49-F238E27FC236}">
              <a16:creationId xmlns:a16="http://schemas.microsoft.com/office/drawing/2014/main" xmlns="" id="{00000000-0008-0000-0200-0000F6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63" name="AutoShape 1" descr="image002">
          <a:extLst>
            <a:ext uri="{FF2B5EF4-FFF2-40B4-BE49-F238E27FC236}">
              <a16:creationId xmlns:a16="http://schemas.microsoft.com/office/drawing/2014/main" xmlns="" id="{00000000-0008-0000-0200-0000F7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64" name="AutoShape 2" descr="image002">
          <a:extLst>
            <a:ext uri="{FF2B5EF4-FFF2-40B4-BE49-F238E27FC236}">
              <a16:creationId xmlns:a16="http://schemas.microsoft.com/office/drawing/2014/main" xmlns="" id="{00000000-0008-0000-0200-0000F8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65" name="AutoShape 3" descr="image002">
          <a:extLst>
            <a:ext uri="{FF2B5EF4-FFF2-40B4-BE49-F238E27FC236}">
              <a16:creationId xmlns:a16="http://schemas.microsoft.com/office/drawing/2014/main" xmlns="" id="{00000000-0008-0000-0200-0000F9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66" name="AutoShape 4" descr="image002">
          <a:extLst>
            <a:ext uri="{FF2B5EF4-FFF2-40B4-BE49-F238E27FC236}">
              <a16:creationId xmlns:a16="http://schemas.microsoft.com/office/drawing/2014/main" xmlns="" id="{00000000-0008-0000-0200-0000FA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67" name="AutoShape 10" descr="image002">
          <a:extLst>
            <a:ext uri="{FF2B5EF4-FFF2-40B4-BE49-F238E27FC236}">
              <a16:creationId xmlns:a16="http://schemas.microsoft.com/office/drawing/2014/main" xmlns="" id="{00000000-0008-0000-0200-0000FB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68" name="AutoShape 10" descr="image002">
          <a:extLst>
            <a:ext uri="{FF2B5EF4-FFF2-40B4-BE49-F238E27FC236}">
              <a16:creationId xmlns:a16="http://schemas.microsoft.com/office/drawing/2014/main" xmlns="" id="{00000000-0008-0000-0200-0000FC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69" name="AutoShape 1" descr="image002">
          <a:extLst>
            <a:ext uri="{FF2B5EF4-FFF2-40B4-BE49-F238E27FC236}">
              <a16:creationId xmlns:a16="http://schemas.microsoft.com/office/drawing/2014/main" xmlns="" id="{00000000-0008-0000-0200-0000FD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70" name="AutoShape 2" descr="image002">
          <a:extLst>
            <a:ext uri="{FF2B5EF4-FFF2-40B4-BE49-F238E27FC236}">
              <a16:creationId xmlns:a16="http://schemas.microsoft.com/office/drawing/2014/main" xmlns="" id="{00000000-0008-0000-0200-0000FE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71" name="AutoShape 3" descr="image002">
          <a:extLst>
            <a:ext uri="{FF2B5EF4-FFF2-40B4-BE49-F238E27FC236}">
              <a16:creationId xmlns:a16="http://schemas.microsoft.com/office/drawing/2014/main" xmlns="" id="{00000000-0008-0000-0200-0000FF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72" name="AutoShape 4" descr="image002">
          <a:extLst>
            <a:ext uri="{FF2B5EF4-FFF2-40B4-BE49-F238E27FC236}">
              <a16:creationId xmlns:a16="http://schemas.microsoft.com/office/drawing/2014/main" xmlns="" id="{00000000-0008-0000-0200-000000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73" name="AutoShape 1" descr="image002">
          <a:extLst>
            <a:ext uri="{FF2B5EF4-FFF2-40B4-BE49-F238E27FC236}">
              <a16:creationId xmlns:a16="http://schemas.microsoft.com/office/drawing/2014/main" xmlns="" id="{00000000-0008-0000-0200-000001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74" name="AutoShape 2" descr="image002">
          <a:extLst>
            <a:ext uri="{FF2B5EF4-FFF2-40B4-BE49-F238E27FC236}">
              <a16:creationId xmlns:a16="http://schemas.microsoft.com/office/drawing/2014/main" xmlns="" id="{00000000-0008-0000-0200-000002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75" name="AutoShape 3" descr="image002">
          <a:extLst>
            <a:ext uri="{FF2B5EF4-FFF2-40B4-BE49-F238E27FC236}">
              <a16:creationId xmlns:a16="http://schemas.microsoft.com/office/drawing/2014/main" xmlns="" id="{00000000-0008-0000-0200-000003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76" name="AutoShape 4" descr="image002">
          <a:extLst>
            <a:ext uri="{FF2B5EF4-FFF2-40B4-BE49-F238E27FC236}">
              <a16:creationId xmlns:a16="http://schemas.microsoft.com/office/drawing/2014/main" xmlns="" id="{00000000-0008-0000-0200-000004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77" name="AutoShape 10" descr="image002">
          <a:extLst>
            <a:ext uri="{FF2B5EF4-FFF2-40B4-BE49-F238E27FC236}">
              <a16:creationId xmlns:a16="http://schemas.microsoft.com/office/drawing/2014/main" xmlns="" id="{00000000-0008-0000-0200-000005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78" name="AutoShape 1" descr="image002">
          <a:extLst>
            <a:ext uri="{FF2B5EF4-FFF2-40B4-BE49-F238E27FC236}">
              <a16:creationId xmlns:a16="http://schemas.microsoft.com/office/drawing/2014/main" xmlns="" id="{00000000-0008-0000-0200-000006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79" name="AutoShape 2" descr="image002">
          <a:extLst>
            <a:ext uri="{FF2B5EF4-FFF2-40B4-BE49-F238E27FC236}">
              <a16:creationId xmlns:a16="http://schemas.microsoft.com/office/drawing/2014/main" xmlns="" id="{00000000-0008-0000-0200-000007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80" name="AutoShape 3" descr="image002">
          <a:extLst>
            <a:ext uri="{FF2B5EF4-FFF2-40B4-BE49-F238E27FC236}">
              <a16:creationId xmlns:a16="http://schemas.microsoft.com/office/drawing/2014/main" xmlns="" id="{00000000-0008-0000-0200-000008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81" name="AutoShape 4" descr="image002">
          <a:extLst>
            <a:ext uri="{FF2B5EF4-FFF2-40B4-BE49-F238E27FC236}">
              <a16:creationId xmlns:a16="http://schemas.microsoft.com/office/drawing/2014/main" xmlns="" id="{00000000-0008-0000-0200-000009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82" name="AutoShape 10" descr="image002">
          <a:extLst>
            <a:ext uri="{FF2B5EF4-FFF2-40B4-BE49-F238E27FC236}">
              <a16:creationId xmlns:a16="http://schemas.microsoft.com/office/drawing/2014/main" xmlns="" id="{00000000-0008-0000-0200-00000A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83" name="AutoShape 1" descr="image002">
          <a:extLst>
            <a:ext uri="{FF2B5EF4-FFF2-40B4-BE49-F238E27FC236}">
              <a16:creationId xmlns:a16="http://schemas.microsoft.com/office/drawing/2014/main" xmlns="" id="{00000000-0008-0000-0200-00000B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84" name="AutoShape 2" descr="image002">
          <a:extLst>
            <a:ext uri="{FF2B5EF4-FFF2-40B4-BE49-F238E27FC236}">
              <a16:creationId xmlns:a16="http://schemas.microsoft.com/office/drawing/2014/main" xmlns="" id="{00000000-0008-0000-0200-00000C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85" name="AutoShape 3" descr="image002">
          <a:extLst>
            <a:ext uri="{FF2B5EF4-FFF2-40B4-BE49-F238E27FC236}">
              <a16:creationId xmlns:a16="http://schemas.microsoft.com/office/drawing/2014/main" xmlns="" id="{00000000-0008-0000-0200-00000D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86" name="AutoShape 4" descr="image002">
          <a:extLst>
            <a:ext uri="{FF2B5EF4-FFF2-40B4-BE49-F238E27FC236}">
              <a16:creationId xmlns:a16="http://schemas.microsoft.com/office/drawing/2014/main" xmlns="" id="{00000000-0008-0000-0200-00000E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87" name="AutoShape 10" descr="image002">
          <a:extLst>
            <a:ext uri="{FF2B5EF4-FFF2-40B4-BE49-F238E27FC236}">
              <a16:creationId xmlns:a16="http://schemas.microsoft.com/office/drawing/2014/main" xmlns="" id="{00000000-0008-0000-0200-00000F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88" name="AutoShape 1" descr="image002">
          <a:extLst>
            <a:ext uri="{FF2B5EF4-FFF2-40B4-BE49-F238E27FC236}">
              <a16:creationId xmlns:a16="http://schemas.microsoft.com/office/drawing/2014/main" xmlns="" id="{00000000-0008-0000-0200-000010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89" name="AutoShape 2" descr="image002">
          <a:extLst>
            <a:ext uri="{FF2B5EF4-FFF2-40B4-BE49-F238E27FC236}">
              <a16:creationId xmlns:a16="http://schemas.microsoft.com/office/drawing/2014/main" xmlns="" id="{00000000-0008-0000-0200-000011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90" name="AutoShape 3" descr="image002">
          <a:extLst>
            <a:ext uri="{FF2B5EF4-FFF2-40B4-BE49-F238E27FC236}">
              <a16:creationId xmlns:a16="http://schemas.microsoft.com/office/drawing/2014/main" xmlns="" id="{00000000-0008-0000-0200-000012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91" name="AutoShape 4" descr="image002">
          <a:extLst>
            <a:ext uri="{FF2B5EF4-FFF2-40B4-BE49-F238E27FC236}">
              <a16:creationId xmlns:a16="http://schemas.microsoft.com/office/drawing/2014/main" xmlns="" id="{00000000-0008-0000-0200-000013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92" name="AutoShape 10" descr="image002">
          <a:extLst>
            <a:ext uri="{FF2B5EF4-FFF2-40B4-BE49-F238E27FC236}">
              <a16:creationId xmlns:a16="http://schemas.microsoft.com/office/drawing/2014/main" xmlns="" id="{00000000-0008-0000-0200-000014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93" name="AutoShape 1" descr="image002">
          <a:extLst>
            <a:ext uri="{FF2B5EF4-FFF2-40B4-BE49-F238E27FC236}">
              <a16:creationId xmlns:a16="http://schemas.microsoft.com/office/drawing/2014/main" xmlns="" id="{00000000-0008-0000-0200-000015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94" name="AutoShape 2" descr="image002">
          <a:extLst>
            <a:ext uri="{FF2B5EF4-FFF2-40B4-BE49-F238E27FC236}">
              <a16:creationId xmlns:a16="http://schemas.microsoft.com/office/drawing/2014/main" xmlns="" id="{00000000-0008-0000-0200-000016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95" name="AutoShape 3" descr="image002">
          <a:extLst>
            <a:ext uri="{FF2B5EF4-FFF2-40B4-BE49-F238E27FC236}">
              <a16:creationId xmlns:a16="http://schemas.microsoft.com/office/drawing/2014/main" xmlns="" id="{00000000-0008-0000-0200-000017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96" name="AutoShape 4" descr="image002">
          <a:extLst>
            <a:ext uri="{FF2B5EF4-FFF2-40B4-BE49-F238E27FC236}">
              <a16:creationId xmlns:a16="http://schemas.microsoft.com/office/drawing/2014/main" xmlns="" id="{00000000-0008-0000-0200-000018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97" name="AutoShape 10" descr="image002">
          <a:extLst>
            <a:ext uri="{FF2B5EF4-FFF2-40B4-BE49-F238E27FC236}">
              <a16:creationId xmlns:a16="http://schemas.microsoft.com/office/drawing/2014/main" xmlns="" id="{00000000-0008-0000-0200-000019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98" name="AutoShape 1" descr="image002">
          <a:extLst>
            <a:ext uri="{FF2B5EF4-FFF2-40B4-BE49-F238E27FC236}">
              <a16:creationId xmlns:a16="http://schemas.microsoft.com/office/drawing/2014/main" xmlns="" id="{00000000-0008-0000-0200-00001A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99" name="AutoShape 2" descr="image002">
          <a:extLst>
            <a:ext uri="{FF2B5EF4-FFF2-40B4-BE49-F238E27FC236}">
              <a16:creationId xmlns:a16="http://schemas.microsoft.com/office/drawing/2014/main" xmlns="" id="{00000000-0008-0000-0200-00001B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00" name="AutoShape 3" descr="image002">
          <a:extLst>
            <a:ext uri="{FF2B5EF4-FFF2-40B4-BE49-F238E27FC236}">
              <a16:creationId xmlns:a16="http://schemas.microsoft.com/office/drawing/2014/main" xmlns="" id="{00000000-0008-0000-0200-00001C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01" name="AutoShape 4" descr="image002">
          <a:extLst>
            <a:ext uri="{FF2B5EF4-FFF2-40B4-BE49-F238E27FC236}">
              <a16:creationId xmlns:a16="http://schemas.microsoft.com/office/drawing/2014/main" xmlns="" id="{00000000-0008-0000-0200-00001D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02" name="AutoShape 10" descr="image002">
          <a:extLst>
            <a:ext uri="{FF2B5EF4-FFF2-40B4-BE49-F238E27FC236}">
              <a16:creationId xmlns:a16="http://schemas.microsoft.com/office/drawing/2014/main" xmlns="" id="{00000000-0008-0000-0200-00001E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03" name="AutoShape 10" descr="image002">
          <a:extLst>
            <a:ext uri="{FF2B5EF4-FFF2-40B4-BE49-F238E27FC236}">
              <a16:creationId xmlns:a16="http://schemas.microsoft.com/office/drawing/2014/main" xmlns="" id="{00000000-0008-0000-0200-00001F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04" name="AutoShape 1" descr="image002">
          <a:extLst>
            <a:ext uri="{FF2B5EF4-FFF2-40B4-BE49-F238E27FC236}">
              <a16:creationId xmlns:a16="http://schemas.microsoft.com/office/drawing/2014/main" xmlns="" id="{00000000-0008-0000-0200-000020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05" name="AutoShape 2" descr="image002">
          <a:extLst>
            <a:ext uri="{FF2B5EF4-FFF2-40B4-BE49-F238E27FC236}">
              <a16:creationId xmlns:a16="http://schemas.microsoft.com/office/drawing/2014/main" xmlns="" id="{00000000-0008-0000-0200-000021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06" name="AutoShape 3" descr="image002">
          <a:extLst>
            <a:ext uri="{FF2B5EF4-FFF2-40B4-BE49-F238E27FC236}">
              <a16:creationId xmlns:a16="http://schemas.microsoft.com/office/drawing/2014/main" xmlns="" id="{00000000-0008-0000-0200-000022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07" name="AutoShape 4" descr="image002">
          <a:extLst>
            <a:ext uri="{FF2B5EF4-FFF2-40B4-BE49-F238E27FC236}">
              <a16:creationId xmlns:a16="http://schemas.microsoft.com/office/drawing/2014/main" xmlns="" id="{00000000-0008-0000-0200-000023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08" name="AutoShape 1" descr="image002">
          <a:extLst>
            <a:ext uri="{FF2B5EF4-FFF2-40B4-BE49-F238E27FC236}">
              <a16:creationId xmlns:a16="http://schemas.microsoft.com/office/drawing/2014/main" xmlns="" id="{00000000-0008-0000-0200-000024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09" name="AutoShape 2" descr="image002">
          <a:extLst>
            <a:ext uri="{FF2B5EF4-FFF2-40B4-BE49-F238E27FC236}">
              <a16:creationId xmlns:a16="http://schemas.microsoft.com/office/drawing/2014/main" xmlns="" id="{00000000-0008-0000-0200-000025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10" name="AutoShape 3" descr="image002">
          <a:extLst>
            <a:ext uri="{FF2B5EF4-FFF2-40B4-BE49-F238E27FC236}">
              <a16:creationId xmlns:a16="http://schemas.microsoft.com/office/drawing/2014/main" xmlns="" id="{00000000-0008-0000-0200-000026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11" name="AutoShape 4" descr="image002">
          <a:extLst>
            <a:ext uri="{FF2B5EF4-FFF2-40B4-BE49-F238E27FC236}">
              <a16:creationId xmlns:a16="http://schemas.microsoft.com/office/drawing/2014/main" xmlns="" id="{00000000-0008-0000-0200-000027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12" name="AutoShape 10" descr="image002">
          <a:extLst>
            <a:ext uri="{FF2B5EF4-FFF2-40B4-BE49-F238E27FC236}">
              <a16:creationId xmlns:a16="http://schemas.microsoft.com/office/drawing/2014/main" xmlns="" id="{00000000-0008-0000-0200-000028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13" name="AutoShape 1" descr="image002">
          <a:extLst>
            <a:ext uri="{FF2B5EF4-FFF2-40B4-BE49-F238E27FC236}">
              <a16:creationId xmlns:a16="http://schemas.microsoft.com/office/drawing/2014/main" xmlns="" id="{00000000-0008-0000-0200-000029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14" name="AutoShape 2" descr="image002">
          <a:extLst>
            <a:ext uri="{FF2B5EF4-FFF2-40B4-BE49-F238E27FC236}">
              <a16:creationId xmlns:a16="http://schemas.microsoft.com/office/drawing/2014/main" xmlns="" id="{00000000-0008-0000-0200-00002A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15" name="AutoShape 3" descr="image002">
          <a:extLst>
            <a:ext uri="{FF2B5EF4-FFF2-40B4-BE49-F238E27FC236}">
              <a16:creationId xmlns:a16="http://schemas.microsoft.com/office/drawing/2014/main" xmlns="" id="{00000000-0008-0000-0200-00002B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16" name="AutoShape 4" descr="image002">
          <a:extLst>
            <a:ext uri="{FF2B5EF4-FFF2-40B4-BE49-F238E27FC236}">
              <a16:creationId xmlns:a16="http://schemas.microsoft.com/office/drawing/2014/main" xmlns="" id="{00000000-0008-0000-0200-00002C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17" name="AutoShape 10" descr="image002">
          <a:extLst>
            <a:ext uri="{FF2B5EF4-FFF2-40B4-BE49-F238E27FC236}">
              <a16:creationId xmlns:a16="http://schemas.microsoft.com/office/drawing/2014/main" xmlns="" id="{00000000-0008-0000-0200-00002D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18" name="AutoShape 1" descr="image002">
          <a:extLst>
            <a:ext uri="{FF2B5EF4-FFF2-40B4-BE49-F238E27FC236}">
              <a16:creationId xmlns:a16="http://schemas.microsoft.com/office/drawing/2014/main" xmlns="" id="{00000000-0008-0000-0200-00002E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19" name="AutoShape 2" descr="image002">
          <a:extLst>
            <a:ext uri="{FF2B5EF4-FFF2-40B4-BE49-F238E27FC236}">
              <a16:creationId xmlns:a16="http://schemas.microsoft.com/office/drawing/2014/main" xmlns="" id="{00000000-0008-0000-0200-00002F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20" name="AutoShape 3" descr="image002">
          <a:extLst>
            <a:ext uri="{FF2B5EF4-FFF2-40B4-BE49-F238E27FC236}">
              <a16:creationId xmlns:a16="http://schemas.microsoft.com/office/drawing/2014/main" xmlns="" id="{00000000-0008-0000-0200-000030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21" name="AutoShape 4" descr="image002">
          <a:extLst>
            <a:ext uri="{FF2B5EF4-FFF2-40B4-BE49-F238E27FC236}">
              <a16:creationId xmlns:a16="http://schemas.microsoft.com/office/drawing/2014/main" xmlns="" id="{00000000-0008-0000-0200-000031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22" name="AutoShape 10" descr="image002">
          <a:extLst>
            <a:ext uri="{FF2B5EF4-FFF2-40B4-BE49-F238E27FC236}">
              <a16:creationId xmlns:a16="http://schemas.microsoft.com/office/drawing/2014/main" xmlns="" id="{00000000-0008-0000-0200-000032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23" name="AutoShape 1" descr="image002">
          <a:extLst>
            <a:ext uri="{FF2B5EF4-FFF2-40B4-BE49-F238E27FC236}">
              <a16:creationId xmlns:a16="http://schemas.microsoft.com/office/drawing/2014/main" xmlns="" id="{00000000-0008-0000-0200-000033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24" name="AutoShape 2" descr="image002">
          <a:extLst>
            <a:ext uri="{FF2B5EF4-FFF2-40B4-BE49-F238E27FC236}">
              <a16:creationId xmlns:a16="http://schemas.microsoft.com/office/drawing/2014/main" xmlns="" id="{00000000-0008-0000-0200-000034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25" name="AutoShape 3" descr="image002">
          <a:extLst>
            <a:ext uri="{FF2B5EF4-FFF2-40B4-BE49-F238E27FC236}">
              <a16:creationId xmlns:a16="http://schemas.microsoft.com/office/drawing/2014/main" xmlns="" id="{00000000-0008-0000-0200-000035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26" name="AutoShape 4" descr="image002">
          <a:extLst>
            <a:ext uri="{FF2B5EF4-FFF2-40B4-BE49-F238E27FC236}">
              <a16:creationId xmlns:a16="http://schemas.microsoft.com/office/drawing/2014/main" xmlns="" id="{00000000-0008-0000-0200-000036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27" name="AutoShape 10" descr="image002">
          <a:extLst>
            <a:ext uri="{FF2B5EF4-FFF2-40B4-BE49-F238E27FC236}">
              <a16:creationId xmlns:a16="http://schemas.microsoft.com/office/drawing/2014/main" xmlns="" id="{00000000-0008-0000-0200-000037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28" name="AutoShape 1" descr="image002">
          <a:extLst>
            <a:ext uri="{FF2B5EF4-FFF2-40B4-BE49-F238E27FC236}">
              <a16:creationId xmlns:a16="http://schemas.microsoft.com/office/drawing/2014/main" xmlns="" id="{00000000-0008-0000-0200-000038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29" name="AutoShape 2" descr="image002">
          <a:extLst>
            <a:ext uri="{FF2B5EF4-FFF2-40B4-BE49-F238E27FC236}">
              <a16:creationId xmlns:a16="http://schemas.microsoft.com/office/drawing/2014/main" xmlns="" id="{00000000-0008-0000-0200-000039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30" name="AutoShape 3" descr="image002">
          <a:extLst>
            <a:ext uri="{FF2B5EF4-FFF2-40B4-BE49-F238E27FC236}">
              <a16:creationId xmlns:a16="http://schemas.microsoft.com/office/drawing/2014/main" xmlns="" id="{00000000-0008-0000-0200-00003A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31" name="AutoShape 4" descr="image002">
          <a:extLst>
            <a:ext uri="{FF2B5EF4-FFF2-40B4-BE49-F238E27FC236}">
              <a16:creationId xmlns:a16="http://schemas.microsoft.com/office/drawing/2014/main" xmlns="" id="{00000000-0008-0000-0200-00003B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32" name="AutoShape 10" descr="image002">
          <a:extLst>
            <a:ext uri="{FF2B5EF4-FFF2-40B4-BE49-F238E27FC236}">
              <a16:creationId xmlns:a16="http://schemas.microsoft.com/office/drawing/2014/main" xmlns="" id="{00000000-0008-0000-0200-00003C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33" name="AutoShape 1" descr="image002">
          <a:extLst>
            <a:ext uri="{FF2B5EF4-FFF2-40B4-BE49-F238E27FC236}">
              <a16:creationId xmlns:a16="http://schemas.microsoft.com/office/drawing/2014/main" xmlns="" id="{00000000-0008-0000-0200-00003D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34" name="AutoShape 2" descr="image002">
          <a:extLst>
            <a:ext uri="{FF2B5EF4-FFF2-40B4-BE49-F238E27FC236}">
              <a16:creationId xmlns:a16="http://schemas.microsoft.com/office/drawing/2014/main" xmlns="" id="{00000000-0008-0000-0200-00003E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35" name="AutoShape 3" descr="image002">
          <a:extLst>
            <a:ext uri="{FF2B5EF4-FFF2-40B4-BE49-F238E27FC236}">
              <a16:creationId xmlns:a16="http://schemas.microsoft.com/office/drawing/2014/main" xmlns="" id="{00000000-0008-0000-0200-00003F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36" name="AutoShape 4" descr="image002">
          <a:extLst>
            <a:ext uri="{FF2B5EF4-FFF2-40B4-BE49-F238E27FC236}">
              <a16:creationId xmlns:a16="http://schemas.microsoft.com/office/drawing/2014/main" xmlns="" id="{00000000-0008-0000-0200-000040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37" name="AutoShape 10" descr="image002">
          <a:extLst>
            <a:ext uri="{FF2B5EF4-FFF2-40B4-BE49-F238E27FC236}">
              <a16:creationId xmlns:a16="http://schemas.microsoft.com/office/drawing/2014/main" xmlns="" id="{00000000-0008-0000-0200-000041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38" name="AutoShape 10" descr="image002">
          <a:extLst>
            <a:ext uri="{FF2B5EF4-FFF2-40B4-BE49-F238E27FC236}">
              <a16:creationId xmlns:a16="http://schemas.microsoft.com/office/drawing/2014/main" xmlns="" id="{00000000-0008-0000-0200-000042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39" name="AutoShape 1" descr="image002">
          <a:extLst>
            <a:ext uri="{FF2B5EF4-FFF2-40B4-BE49-F238E27FC236}">
              <a16:creationId xmlns:a16="http://schemas.microsoft.com/office/drawing/2014/main" xmlns="" id="{00000000-0008-0000-0200-000043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40" name="AutoShape 2" descr="image002">
          <a:extLst>
            <a:ext uri="{FF2B5EF4-FFF2-40B4-BE49-F238E27FC236}">
              <a16:creationId xmlns:a16="http://schemas.microsoft.com/office/drawing/2014/main" xmlns="" id="{00000000-0008-0000-0200-000044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41" name="AutoShape 3" descr="image002">
          <a:extLst>
            <a:ext uri="{FF2B5EF4-FFF2-40B4-BE49-F238E27FC236}">
              <a16:creationId xmlns:a16="http://schemas.microsoft.com/office/drawing/2014/main" xmlns="" id="{00000000-0008-0000-0200-000045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42" name="AutoShape 4" descr="image002">
          <a:extLst>
            <a:ext uri="{FF2B5EF4-FFF2-40B4-BE49-F238E27FC236}">
              <a16:creationId xmlns:a16="http://schemas.microsoft.com/office/drawing/2014/main" xmlns="" id="{00000000-0008-0000-0200-000046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43" name="AutoShape 1" descr="image002">
          <a:extLst>
            <a:ext uri="{FF2B5EF4-FFF2-40B4-BE49-F238E27FC236}">
              <a16:creationId xmlns:a16="http://schemas.microsoft.com/office/drawing/2014/main" xmlns="" id="{00000000-0008-0000-0200-000047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44" name="AutoShape 2" descr="image002">
          <a:extLst>
            <a:ext uri="{FF2B5EF4-FFF2-40B4-BE49-F238E27FC236}">
              <a16:creationId xmlns:a16="http://schemas.microsoft.com/office/drawing/2014/main" xmlns="" id="{00000000-0008-0000-0200-000048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45" name="AutoShape 3" descr="image002">
          <a:extLst>
            <a:ext uri="{FF2B5EF4-FFF2-40B4-BE49-F238E27FC236}">
              <a16:creationId xmlns:a16="http://schemas.microsoft.com/office/drawing/2014/main" xmlns="" id="{00000000-0008-0000-0200-000049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46" name="AutoShape 4" descr="image002">
          <a:extLst>
            <a:ext uri="{FF2B5EF4-FFF2-40B4-BE49-F238E27FC236}">
              <a16:creationId xmlns:a16="http://schemas.microsoft.com/office/drawing/2014/main" xmlns="" id="{00000000-0008-0000-0200-00004A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47" name="AutoShape 10" descr="image002">
          <a:extLst>
            <a:ext uri="{FF2B5EF4-FFF2-40B4-BE49-F238E27FC236}">
              <a16:creationId xmlns:a16="http://schemas.microsoft.com/office/drawing/2014/main" xmlns="" id="{00000000-0008-0000-0200-00004B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48" name="AutoShape 1" descr="image002">
          <a:extLst>
            <a:ext uri="{FF2B5EF4-FFF2-40B4-BE49-F238E27FC236}">
              <a16:creationId xmlns:a16="http://schemas.microsoft.com/office/drawing/2014/main" xmlns="" id="{00000000-0008-0000-0200-00004C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49" name="AutoShape 2" descr="image002">
          <a:extLst>
            <a:ext uri="{FF2B5EF4-FFF2-40B4-BE49-F238E27FC236}">
              <a16:creationId xmlns:a16="http://schemas.microsoft.com/office/drawing/2014/main" xmlns="" id="{00000000-0008-0000-0200-00004D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50" name="AutoShape 3" descr="image002">
          <a:extLst>
            <a:ext uri="{FF2B5EF4-FFF2-40B4-BE49-F238E27FC236}">
              <a16:creationId xmlns:a16="http://schemas.microsoft.com/office/drawing/2014/main" xmlns="" id="{00000000-0008-0000-0200-00004E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51" name="AutoShape 4" descr="image002">
          <a:extLst>
            <a:ext uri="{FF2B5EF4-FFF2-40B4-BE49-F238E27FC236}">
              <a16:creationId xmlns:a16="http://schemas.microsoft.com/office/drawing/2014/main" xmlns="" id="{00000000-0008-0000-0200-00004F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52" name="AutoShape 10" descr="image002">
          <a:extLst>
            <a:ext uri="{FF2B5EF4-FFF2-40B4-BE49-F238E27FC236}">
              <a16:creationId xmlns:a16="http://schemas.microsoft.com/office/drawing/2014/main" xmlns="" id="{00000000-0008-0000-0200-000050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53" name="AutoShape 1" descr="image002">
          <a:extLst>
            <a:ext uri="{FF2B5EF4-FFF2-40B4-BE49-F238E27FC236}">
              <a16:creationId xmlns:a16="http://schemas.microsoft.com/office/drawing/2014/main" xmlns="" id="{00000000-0008-0000-0200-000051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54" name="AutoShape 2" descr="image002">
          <a:extLst>
            <a:ext uri="{FF2B5EF4-FFF2-40B4-BE49-F238E27FC236}">
              <a16:creationId xmlns:a16="http://schemas.microsoft.com/office/drawing/2014/main" xmlns="" id="{00000000-0008-0000-0200-000052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55" name="AutoShape 3" descr="image002">
          <a:extLst>
            <a:ext uri="{FF2B5EF4-FFF2-40B4-BE49-F238E27FC236}">
              <a16:creationId xmlns:a16="http://schemas.microsoft.com/office/drawing/2014/main" xmlns="" id="{00000000-0008-0000-0200-000053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56" name="AutoShape 4" descr="image002">
          <a:extLst>
            <a:ext uri="{FF2B5EF4-FFF2-40B4-BE49-F238E27FC236}">
              <a16:creationId xmlns:a16="http://schemas.microsoft.com/office/drawing/2014/main" xmlns="" id="{00000000-0008-0000-0200-000054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57" name="AutoShape 10" descr="image002">
          <a:extLst>
            <a:ext uri="{FF2B5EF4-FFF2-40B4-BE49-F238E27FC236}">
              <a16:creationId xmlns:a16="http://schemas.microsoft.com/office/drawing/2014/main" xmlns="" id="{00000000-0008-0000-0200-000055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58" name="AutoShape 1" descr="image002">
          <a:extLst>
            <a:ext uri="{FF2B5EF4-FFF2-40B4-BE49-F238E27FC236}">
              <a16:creationId xmlns:a16="http://schemas.microsoft.com/office/drawing/2014/main" xmlns="" id="{00000000-0008-0000-0200-000056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59" name="AutoShape 2" descr="image002">
          <a:extLst>
            <a:ext uri="{FF2B5EF4-FFF2-40B4-BE49-F238E27FC236}">
              <a16:creationId xmlns:a16="http://schemas.microsoft.com/office/drawing/2014/main" xmlns="" id="{00000000-0008-0000-0200-000057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60" name="AutoShape 3" descr="image002">
          <a:extLst>
            <a:ext uri="{FF2B5EF4-FFF2-40B4-BE49-F238E27FC236}">
              <a16:creationId xmlns:a16="http://schemas.microsoft.com/office/drawing/2014/main" xmlns="" id="{00000000-0008-0000-0200-000058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61" name="AutoShape 4" descr="image002">
          <a:extLst>
            <a:ext uri="{FF2B5EF4-FFF2-40B4-BE49-F238E27FC236}">
              <a16:creationId xmlns:a16="http://schemas.microsoft.com/office/drawing/2014/main" xmlns="" id="{00000000-0008-0000-0200-000059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62" name="AutoShape 10" descr="image002">
          <a:extLst>
            <a:ext uri="{FF2B5EF4-FFF2-40B4-BE49-F238E27FC236}">
              <a16:creationId xmlns:a16="http://schemas.microsoft.com/office/drawing/2014/main" xmlns="" id="{00000000-0008-0000-0200-00005A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63" name="AutoShape 1" descr="image002">
          <a:extLst>
            <a:ext uri="{FF2B5EF4-FFF2-40B4-BE49-F238E27FC236}">
              <a16:creationId xmlns:a16="http://schemas.microsoft.com/office/drawing/2014/main" xmlns="" id="{00000000-0008-0000-0200-00005B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64" name="AutoShape 2" descr="image002">
          <a:extLst>
            <a:ext uri="{FF2B5EF4-FFF2-40B4-BE49-F238E27FC236}">
              <a16:creationId xmlns:a16="http://schemas.microsoft.com/office/drawing/2014/main" xmlns="" id="{00000000-0008-0000-0200-00005C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65" name="AutoShape 3" descr="image002">
          <a:extLst>
            <a:ext uri="{FF2B5EF4-FFF2-40B4-BE49-F238E27FC236}">
              <a16:creationId xmlns:a16="http://schemas.microsoft.com/office/drawing/2014/main" xmlns="" id="{00000000-0008-0000-0200-00005D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66" name="AutoShape 4" descr="image002">
          <a:extLst>
            <a:ext uri="{FF2B5EF4-FFF2-40B4-BE49-F238E27FC236}">
              <a16:creationId xmlns:a16="http://schemas.microsoft.com/office/drawing/2014/main" xmlns="" id="{00000000-0008-0000-0200-00005E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67" name="AutoShape 10" descr="image002">
          <a:extLst>
            <a:ext uri="{FF2B5EF4-FFF2-40B4-BE49-F238E27FC236}">
              <a16:creationId xmlns:a16="http://schemas.microsoft.com/office/drawing/2014/main" xmlns="" id="{00000000-0008-0000-0200-00005F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68" name="AutoShape 1" descr="image002">
          <a:extLst>
            <a:ext uri="{FF2B5EF4-FFF2-40B4-BE49-F238E27FC236}">
              <a16:creationId xmlns:a16="http://schemas.microsoft.com/office/drawing/2014/main" xmlns="" id="{00000000-0008-0000-0200-000060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69" name="AutoShape 2" descr="image002">
          <a:extLst>
            <a:ext uri="{FF2B5EF4-FFF2-40B4-BE49-F238E27FC236}">
              <a16:creationId xmlns:a16="http://schemas.microsoft.com/office/drawing/2014/main" xmlns="" id="{00000000-0008-0000-0200-000061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70" name="AutoShape 3" descr="image002">
          <a:extLst>
            <a:ext uri="{FF2B5EF4-FFF2-40B4-BE49-F238E27FC236}">
              <a16:creationId xmlns:a16="http://schemas.microsoft.com/office/drawing/2014/main" xmlns="" id="{00000000-0008-0000-0200-000062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71" name="AutoShape 4" descr="image002">
          <a:extLst>
            <a:ext uri="{FF2B5EF4-FFF2-40B4-BE49-F238E27FC236}">
              <a16:creationId xmlns:a16="http://schemas.microsoft.com/office/drawing/2014/main" xmlns="" id="{00000000-0008-0000-0200-000063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72" name="AutoShape 10" descr="image002">
          <a:extLst>
            <a:ext uri="{FF2B5EF4-FFF2-40B4-BE49-F238E27FC236}">
              <a16:creationId xmlns:a16="http://schemas.microsoft.com/office/drawing/2014/main" xmlns="" id="{00000000-0008-0000-0200-000064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73" name="AutoShape 10" descr="image002">
          <a:extLst>
            <a:ext uri="{FF2B5EF4-FFF2-40B4-BE49-F238E27FC236}">
              <a16:creationId xmlns:a16="http://schemas.microsoft.com/office/drawing/2014/main" xmlns="" id="{00000000-0008-0000-0200-000065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74" name="AutoShape 1" descr="image002">
          <a:extLst>
            <a:ext uri="{FF2B5EF4-FFF2-40B4-BE49-F238E27FC236}">
              <a16:creationId xmlns:a16="http://schemas.microsoft.com/office/drawing/2014/main" xmlns="" id="{00000000-0008-0000-0200-000066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75" name="AutoShape 2" descr="image002">
          <a:extLst>
            <a:ext uri="{FF2B5EF4-FFF2-40B4-BE49-F238E27FC236}">
              <a16:creationId xmlns:a16="http://schemas.microsoft.com/office/drawing/2014/main" xmlns="" id="{00000000-0008-0000-0200-000067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76" name="AutoShape 3" descr="image002">
          <a:extLst>
            <a:ext uri="{FF2B5EF4-FFF2-40B4-BE49-F238E27FC236}">
              <a16:creationId xmlns:a16="http://schemas.microsoft.com/office/drawing/2014/main" xmlns="" id="{00000000-0008-0000-0200-000068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77" name="AutoShape 4" descr="image002">
          <a:extLst>
            <a:ext uri="{FF2B5EF4-FFF2-40B4-BE49-F238E27FC236}">
              <a16:creationId xmlns:a16="http://schemas.microsoft.com/office/drawing/2014/main" xmlns="" id="{00000000-0008-0000-0200-000069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78" name="AutoShape 1" descr="image002">
          <a:extLst>
            <a:ext uri="{FF2B5EF4-FFF2-40B4-BE49-F238E27FC236}">
              <a16:creationId xmlns:a16="http://schemas.microsoft.com/office/drawing/2014/main" xmlns="" id="{00000000-0008-0000-0200-00006A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79" name="AutoShape 2" descr="image002">
          <a:extLst>
            <a:ext uri="{FF2B5EF4-FFF2-40B4-BE49-F238E27FC236}">
              <a16:creationId xmlns:a16="http://schemas.microsoft.com/office/drawing/2014/main" xmlns="" id="{00000000-0008-0000-0200-00006B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80" name="AutoShape 3" descr="image002">
          <a:extLst>
            <a:ext uri="{FF2B5EF4-FFF2-40B4-BE49-F238E27FC236}">
              <a16:creationId xmlns:a16="http://schemas.microsoft.com/office/drawing/2014/main" xmlns="" id="{00000000-0008-0000-0200-00006C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81" name="AutoShape 4" descr="image002">
          <a:extLst>
            <a:ext uri="{FF2B5EF4-FFF2-40B4-BE49-F238E27FC236}">
              <a16:creationId xmlns:a16="http://schemas.microsoft.com/office/drawing/2014/main" xmlns="" id="{00000000-0008-0000-0200-00006D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82" name="AutoShape 10" descr="image002">
          <a:extLst>
            <a:ext uri="{FF2B5EF4-FFF2-40B4-BE49-F238E27FC236}">
              <a16:creationId xmlns:a16="http://schemas.microsoft.com/office/drawing/2014/main" xmlns="" id="{00000000-0008-0000-0200-00006E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83" name="AutoShape 1" descr="image002">
          <a:extLst>
            <a:ext uri="{FF2B5EF4-FFF2-40B4-BE49-F238E27FC236}">
              <a16:creationId xmlns:a16="http://schemas.microsoft.com/office/drawing/2014/main" xmlns="" id="{00000000-0008-0000-0200-00006F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84" name="AutoShape 2" descr="image002">
          <a:extLst>
            <a:ext uri="{FF2B5EF4-FFF2-40B4-BE49-F238E27FC236}">
              <a16:creationId xmlns:a16="http://schemas.microsoft.com/office/drawing/2014/main" xmlns="" id="{00000000-0008-0000-0200-000070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85" name="AutoShape 3" descr="image002">
          <a:extLst>
            <a:ext uri="{FF2B5EF4-FFF2-40B4-BE49-F238E27FC236}">
              <a16:creationId xmlns:a16="http://schemas.microsoft.com/office/drawing/2014/main" xmlns="" id="{00000000-0008-0000-0200-000071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86" name="AutoShape 4" descr="image002">
          <a:extLst>
            <a:ext uri="{FF2B5EF4-FFF2-40B4-BE49-F238E27FC236}">
              <a16:creationId xmlns:a16="http://schemas.microsoft.com/office/drawing/2014/main" xmlns="" id="{00000000-0008-0000-0200-000072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87" name="AutoShape 10" descr="image002">
          <a:extLst>
            <a:ext uri="{FF2B5EF4-FFF2-40B4-BE49-F238E27FC236}">
              <a16:creationId xmlns:a16="http://schemas.microsoft.com/office/drawing/2014/main" xmlns="" id="{00000000-0008-0000-0200-000073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88" name="AutoShape 1" descr="image002">
          <a:extLst>
            <a:ext uri="{FF2B5EF4-FFF2-40B4-BE49-F238E27FC236}">
              <a16:creationId xmlns:a16="http://schemas.microsoft.com/office/drawing/2014/main" xmlns="" id="{00000000-0008-0000-0200-000074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89" name="AutoShape 2" descr="image002">
          <a:extLst>
            <a:ext uri="{FF2B5EF4-FFF2-40B4-BE49-F238E27FC236}">
              <a16:creationId xmlns:a16="http://schemas.microsoft.com/office/drawing/2014/main" xmlns="" id="{00000000-0008-0000-0200-000075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90" name="AutoShape 3" descr="image002">
          <a:extLst>
            <a:ext uri="{FF2B5EF4-FFF2-40B4-BE49-F238E27FC236}">
              <a16:creationId xmlns:a16="http://schemas.microsoft.com/office/drawing/2014/main" xmlns="" id="{00000000-0008-0000-0200-000076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91" name="AutoShape 4" descr="image002">
          <a:extLst>
            <a:ext uri="{FF2B5EF4-FFF2-40B4-BE49-F238E27FC236}">
              <a16:creationId xmlns:a16="http://schemas.microsoft.com/office/drawing/2014/main" xmlns="" id="{00000000-0008-0000-0200-000077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92" name="AutoShape 10" descr="image002">
          <a:extLst>
            <a:ext uri="{FF2B5EF4-FFF2-40B4-BE49-F238E27FC236}">
              <a16:creationId xmlns:a16="http://schemas.microsoft.com/office/drawing/2014/main" xmlns="" id="{00000000-0008-0000-0200-000078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93" name="AutoShape 1" descr="image002">
          <a:extLst>
            <a:ext uri="{FF2B5EF4-FFF2-40B4-BE49-F238E27FC236}">
              <a16:creationId xmlns:a16="http://schemas.microsoft.com/office/drawing/2014/main" xmlns="" id="{00000000-0008-0000-0200-000079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94" name="AutoShape 2" descr="image002">
          <a:extLst>
            <a:ext uri="{FF2B5EF4-FFF2-40B4-BE49-F238E27FC236}">
              <a16:creationId xmlns:a16="http://schemas.microsoft.com/office/drawing/2014/main" xmlns="" id="{00000000-0008-0000-0200-00007A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95" name="AutoShape 3" descr="image002">
          <a:extLst>
            <a:ext uri="{FF2B5EF4-FFF2-40B4-BE49-F238E27FC236}">
              <a16:creationId xmlns:a16="http://schemas.microsoft.com/office/drawing/2014/main" xmlns="" id="{00000000-0008-0000-0200-00007B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96" name="AutoShape 4" descr="image002">
          <a:extLst>
            <a:ext uri="{FF2B5EF4-FFF2-40B4-BE49-F238E27FC236}">
              <a16:creationId xmlns:a16="http://schemas.microsoft.com/office/drawing/2014/main" xmlns="" id="{00000000-0008-0000-0200-00007C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97" name="AutoShape 10" descr="image002">
          <a:extLst>
            <a:ext uri="{FF2B5EF4-FFF2-40B4-BE49-F238E27FC236}">
              <a16:creationId xmlns:a16="http://schemas.microsoft.com/office/drawing/2014/main" xmlns="" id="{00000000-0008-0000-0200-00007D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98" name="AutoShape 1" descr="image002">
          <a:extLst>
            <a:ext uri="{FF2B5EF4-FFF2-40B4-BE49-F238E27FC236}">
              <a16:creationId xmlns:a16="http://schemas.microsoft.com/office/drawing/2014/main" xmlns="" id="{00000000-0008-0000-0200-00007E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99" name="AutoShape 2" descr="image002">
          <a:extLst>
            <a:ext uri="{FF2B5EF4-FFF2-40B4-BE49-F238E27FC236}">
              <a16:creationId xmlns:a16="http://schemas.microsoft.com/office/drawing/2014/main" xmlns="" id="{00000000-0008-0000-0200-00007F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00" name="AutoShape 3" descr="image002">
          <a:extLst>
            <a:ext uri="{FF2B5EF4-FFF2-40B4-BE49-F238E27FC236}">
              <a16:creationId xmlns:a16="http://schemas.microsoft.com/office/drawing/2014/main" xmlns="" id="{00000000-0008-0000-0200-000080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01" name="AutoShape 4" descr="image002">
          <a:extLst>
            <a:ext uri="{FF2B5EF4-FFF2-40B4-BE49-F238E27FC236}">
              <a16:creationId xmlns:a16="http://schemas.microsoft.com/office/drawing/2014/main" xmlns="" id="{00000000-0008-0000-0200-000081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02" name="AutoShape 10" descr="image002">
          <a:extLst>
            <a:ext uri="{FF2B5EF4-FFF2-40B4-BE49-F238E27FC236}">
              <a16:creationId xmlns:a16="http://schemas.microsoft.com/office/drawing/2014/main" xmlns="" id="{00000000-0008-0000-0200-000082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03" name="AutoShape 1" descr="image002">
          <a:extLst>
            <a:ext uri="{FF2B5EF4-FFF2-40B4-BE49-F238E27FC236}">
              <a16:creationId xmlns:a16="http://schemas.microsoft.com/office/drawing/2014/main" xmlns="" id="{00000000-0008-0000-0200-000083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04" name="AutoShape 2" descr="image002">
          <a:extLst>
            <a:ext uri="{FF2B5EF4-FFF2-40B4-BE49-F238E27FC236}">
              <a16:creationId xmlns:a16="http://schemas.microsoft.com/office/drawing/2014/main" xmlns="" id="{00000000-0008-0000-0200-000084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05" name="AutoShape 3" descr="image002">
          <a:extLst>
            <a:ext uri="{FF2B5EF4-FFF2-40B4-BE49-F238E27FC236}">
              <a16:creationId xmlns:a16="http://schemas.microsoft.com/office/drawing/2014/main" xmlns="" id="{00000000-0008-0000-0200-000085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06" name="AutoShape 4" descr="image002">
          <a:extLst>
            <a:ext uri="{FF2B5EF4-FFF2-40B4-BE49-F238E27FC236}">
              <a16:creationId xmlns:a16="http://schemas.microsoft.com/office/drawing/2014/main" xmlns="" id="{00000000-0008-0000-0200-000086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07" name="AutoShape 10" descr="image002">
          <a:extLst>
            <a:ext uri="{FF2B5EF4-FFF2-40B4-BE49-F238E27FC236}">
              <a16:creationId xmlns:a16="http://schemas.microsoft.com/office/drawing/2014/main" xmlns="" id="{00000000-0008-0000-0200-000087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08" name="AutoShape 10" descr="image002">
          <a:extLst>
            <a:ext uri="{FF2B5EF4-FFF2-40B4-BE49-F238E27FC236}">
              <a16:creationId xmlns:a16="http://schemas.microsoft.com/office/drawing/2014/main" xmlns="" id="{00000000-0008-0000-0200-000088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09" name="AutoShape 1" descr="image002">
          <a:extLst>
            <a:ext uri="{FF2B5EF4-FFF2-40B4-BE49-F238E27FC236}">
              <a16:creationId xmlns:a16="http://schemas.microsoft.com/office/drawing/2014/main" xmlns="" id="{00000000-0008-0000-0200-000089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10" name="AutoShape 2" descr="image002">
          <a:extLst>
            <a:ext uri="{FF2B5EF4-FFF2-40B4-BE49-F238E27FC236}">
              <a16:creationId xmlns:a16="http://schemas.microsoft.com/office/drawing/2014/main" xmlns="" id="{00000000-0008-0000-0200-00008A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11" name="AutoShape 3" descr="image002">
          <a:extLst>
            <a:ext uri="{FF2B5EF4-FFF2-40B4-BE49-F238E27FC236}">
              <a16:creationId xmlns:a16="http://schemas.microsoft.com/office/drawing/2014/main" xmlns="" id="{00000000-0008-0000-0200-00008B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12" name="AutoShape 4" descr="image002">
          <a:extLst>
            <a:ext uri="{FF2B5EF4-FFF2-40B4-BE49-F238E27FC236}">
              <a16:creationId xmlns:a16="http://schemas.microsoft.com/office/drawing/2014/main" xmlns="" id="{00000000-0008-0000-0200-00008C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13" name="AutoShape 1" descr="image002">
          <a:extLst>
            <a:ext uri="{FF2B5EF4-FFF2-40B4-BE49-F238E27FC236}">
              <a16:creationId xmlns:a16="http://schemas.microsoft.com/office/drawing/2014/main" xmlns="" id="{00000000-0008-0000-0200-00008D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14" name="AutoShape 2" descr="image002">
          <a:extLst>
            <a:ext uri="{FF2B5EF4-FFF2-40B4-BE49-F238E27FC236}">
              <a16:creationId xmlns:a16="http://schemas.microsoft.com/office/drawing/2014/main" xmlns="" id="{00000000-0008-0000-0200-00008E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15" name="AutoShape 3" descr="image002">
          <a:extLst>
            <a:ext uri="{FF2B5EF4-FFF2-40B4-BE49-F238E27FC236}">
              <a16:creationId xmlns:a16="http://schemas.microsoft.com/office/drawing/2014/main" xmlns="" id="{00000000-0008-0000-0200-00008F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16" name="AutoShape 4" descr="image002">
          <a:extLst>
            <a:ext uri="{FF2B5EF4-FFF2-40B4-BE49-F238E27FC236}">
              <a16:creationId xmlns:a16="http://schemas.microsoft.com/office/drawing/2014/main" xmlns="" id="{00000000-0008-0000-0200-000090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17" name="AutoShape 10" descr="image002">
          <a:extLst>
            <a:ext uri="{FF2B5EF4-FFF2-40B4-BE49-F238E27FC236}">
              <a16:creationId xmlns:a16="http://schemas.microsoft.com/office/drawing/2014/main" xmlns="" id="{00000000-0008-0000-0200-000091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18" name="AutoShape 1" descr="image002">
          <a:extLst>
            <a:ext uri="{FF2B5EF4-FFF2-40B4-BE49-F238E27FC236}">
              <a16:creationId xmlns:a16="http://schemas.microsoft.com/office/drawing/2014/main" xmlns="" id="{00000000-0008-0000-0200-000092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19" name="AutoShape 2" descr="image002">
          <a:extLst>
            <a:ext uri="{FF2B5EF4-FFF2-40B4-BE49-F238E27FC236}">
              <a16:creationId xmlns:a16="http://schemas.microsoft.com/office/drawing/2014/main" xmlns="" id="{00000000-0008-0000-0200-000093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20" name="AutoShape 3" descr="image002">
          <a:extLst>
            <a:ext uri="{FF2B5EF4-FFF2-40B4-BE49-F238E27FC236}">
              <a16:creationId xmlns:a16="http://schemas.microsoft.com/office/drawing/2014/main" xmlns="" id="{00000000-0008-0000-0200-000094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21" name="AutoShape 4" descr="image002">
          <a:extLst>
            <a:ext uri="{FF2B5EF4-FFF2-40B4-BE49-F238E27FC236}">
              <a16:creationId xmlns:a16="http://schemas.microsoft.com/office/drawing/2014/main" xmlns="" id="{00000000-0008-0000-0200-000095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22" name="AutoShape 10" descr="image002">
          <a:extLst>
            <a:ext uri="{FF2B5EF4-FFF2-40B4-BE49-F238E27FC236}">
              <a16:creationId xmlns:a16="http://schemas.microsoft.com/office/drawing/2014/main" xmlns="" id="{00000000-0008-0000-0200-000096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23" name="AutoShape 1" descr="image002">
          <a:extLst>
            <a:ext uri="{FF2B5EF4-FFF2-40B4-BE49-F238E27FC236}">
              <a16:creationId xmlns:a16="http://schemas.microsoft.com/office/drawing/2014/main" xmlns="" id="{00000000-0008-0000-0200-000097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24" name="AutoShape 2" descr="image002">
          <a:extLst>
            <a:ext uri="{FF2B5EF4-FFF2-40B4-BE49-F238E27FC236}">
              <a16:creationId xmlns:a16="http://schemas.microsoft.com/office/drawing/2014/main" xmlns="" id="{00000000-0008-0000-0200-000098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25" name="AutoShape 3" descr="image002">
          <a:extLst>
            <a:ext uri="{FF2B5EF4-FFF2-40B4-BE49-F238E27FC236}">
              <a16:creationId xmlns:a16="http://schemas.microsoft.com/office/drawing/2014/main" xmlns="" id="{00000000-0008-0000-0200-000099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26" name="AutoShape 4" descr="image002">
          <a:extLst>
            <a:ext uri="{FF2B5EF4-FFF2-40B4-BE49-F238E27FC236}">
              <a16:creationId xmlns:a16="http://schemas.microsoft.com/office/drawing/2014/main" xmlns="" id="{00000000-0008-0000-0200-00009A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27" name="AutoShape 10" descr="image002">
          <a:extLst>
            <a:ext uri="{FF2B5EF4-FFF2-40B4-BE49-F238E27FC236}">
              <a16:creationId xmlns:a16="http://schemas.microsoft.com/office/drawing/2014/main" xmlns="" id="{00000000-0008-0000-0200-00009B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28" name="AutoShape 1" descr="image002">
          <a:extLst>
            <a:ext uri="{FF2B5EF4-FFF2-40B4-BE49-F238E27FC236}">
              <a16:creationId xmlns:a16="http://schemas.microsoft.com/office/drawing/2014/main" xmlns="" id="{00000000-0008-0000-0200-00009C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29" name="AutoShape 2" descr="image002">
          <a:extLst>
            <a:ext uri="{FF2B5EF4-FFF2-40B4-BE49-F238E27FC236}">
              <a16:creationId xmlns:a16="http://schemas.microsoft.com/office/drawing/2014/main" xmlns="" id="{00000000-0008-0000-0200-00009D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30" name="AutoShape 3" descr="image002">
          <a:extLst>
            <a:ext uri="{FF2B5EF4-FFF2-40B4-BE49-F238E27FC236}">
              <a16:creationId xmlns:a16="http://schemas.microsoft.com/office/drawing/2014/main" xmlns="" id="{00000000-0008-0000-0200-00009E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31" name="AutoShape 4" descr="image002">
          <a:extLst>
            <a:ext uri="{FF2B5EF4-FFF2-40B4-BE49-F238E27FC236}">
              <a16:creationId xmlns:a16="http://schemas.microsoft.com/office/drawing/2014/main" xmlns="" id="{00000000-0008-0000-0200-00009F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32" name="AutoShape 10" descr="image002">
          <a:extLst>
            <a:ext uri="{FF2B5EF4-FFF2-40B4-BE49-F238E27FC236}">
              <a16:creationId xmlns:a16="http://schemas.microsoft.com/office/drawing/2014/main" xmlns="" id="{00000000-0008-0000-0200-0000A0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33" name="AutoShape 1" descr="image002">
          <a:extLst>
            <a:ext uri="{FF2B5EF4-FFF2-40B4-BE49-F238E27FC236}">
              <a16:creationId xmlns:a16="http://schemas.microsoft.com/office/drawing/2014/main" xmlns="" id="{00000000-0008-0000-0200-0000A1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34" name="AutoShape 2" descr="image002">
          <a:extLst>
            <a:ext uri="{FF2B5EF4-FFF2-40B4-BE49-F238E27FC236}">
              <a16:creationId xmlns:a16="http://schemas.microsoft.com/office/drawing/2014/main" xmlns="" id="{00000000-0008-0000-0200-0000A2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35" name="AutoShape 3" descr="image002">
          <a:extLst>
            <a:ext uri="{FF2B5EF4-FFF2-40B4-BE49-F238E27FC236}">
              <a16:creationId xmlns:a16="http://schemas.microsoft.com/office/drawing/2014/main" xmlns="" id="{00000000-0008-0000-0200-0000A3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36" name="AutoShape 4" descr="image002">
          <a:extLst>
            <a:ext uri="{FF2B5EF4-FFF2-40B4-BE49-F238E27FC236}">
              <a16:creationId xmlns:a16="http://schemas.microsoft.com/office/drawing/2014/main" xmlns="" id="{00000000-0008-0000-0200-0000A4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37" name="AutoShape 10" descr="image002">
          <a:extLst>
            <a:ext uri="{FF2B5EF4-FFF2-40B4-BE49-F238E27FC236}">
              <a16:creationId xmlns:a16="http://schemas.microsoft.com/office/drawing/2014/main" xmlns="" id="{00000000-0008-0000-0200-0000A5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38" name="AutoShape 1" descr="image002">
          <a:extLst>
            <a:ext uri="{FF2B5EF4-FFF2-40B4-BE49-F238E27FC236}">
              <a16:creationId xmlns:a16="http://schemas.microsoft.com/office/drawing/2014/main" xmlns="" id="{00000000-0008-0000-0200-0000A6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39" name="AutoShape 2" descr="image002">
          <a:extLst>
            <a:ext uri="{FF2B5EF4-FFF2-40B4-BE49-F238E27FC236}">
              <a16:creationId xmlns:a16="http://schemas.microsoft.com/office/drawing/2014/main" xmlns="" id="{00000000-0008-0000-0200-0000A7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40" name="AutoShape 3" descr="image002">
          <a:extLst>
            <a:ext uri="{FF2B5EF4-FFF2-40B4-BE49-F238E27FC236}">
              <a16:creationId xmlns:a16="http://schemas.microsoft.com/office/drawing/2014/main" xmlns="" id="{00000000-0008-0000-0200-0000A8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41" name="AutoShape 4" descr="image002">
          <a:extLst>
            <a:ext uri="{FF2B5EF4-FFF2-40B4-BE49-F238E27FC236}">
              <a16:creationId xmlns:a16="http://schemas.microsoft.com/office/drawing/2014/main" xmlns="" id="{00000000-0008-0000-0200-0000A9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42" name="AutoShape 10" descr="image002">
          <a:extLst>
            <a:ext uri="{FF2B5EF4-FFF2-40B4-BE49-F238E27FC236}">
              <a16:creationId xmlns:a16="http://schemas.microsoft.com/office/drawing/2014/main" xmlns="" id="{00000000-0008-0000-0200-0000AA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43" name="AutoShape 10" descr="image002">
          <a:extLst>
            <a:ext uri="{FF2B5EF4-FFF2-40B4-BE49-F238E27FC236}">
              <a16:creationId xmlns:a16="http://schemas.microsoft.com/office/drawing/2014/main" xmlns="" id="{00000000-0008-0000-0200-0000AB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44" name="AutoShape 1" descr="image002">
          <a:extLst>
            <a:ext uri="{FF2B5EF4-FFF2-40B4-BE49-F238E27FC236}">
              <a16:creationId xmlns:a16="http://schemas.microsoft.com/office/drawing/2014/main" xmlns="" id="{00000000-0008-0000-0200-0000AC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45" name="AutoShape 2" descr="image002">
          <a:extLst>
            <a:ext uri="{FF2B5EF4-FFF2-40B4-BE49-F238E27FC236}">
              <a16:creationId xmlns:a16="http://schemas.microsoft.com/office/drawing/2014/main" xmlns="" id="{00000000-0008-0000-0200-0000AD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46" name="AutoShape 3" descr="image002">
          <a:extLst>
            <a:ext uri="{FF2B5EF4-FFF2-40B4-BE49-F238E27FC236}">
              <a16:creationId xmlns:a16="http://schemas.microsoft.com/office/drawing/2014/main" xmlns="" id="{00000000-0008-0000-0200-0000AE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47" name="AutoShape 4" descr="image002">
          <a:extLst>
            <a:ext uri="{FF2B5EF4-FFF2-40B4-BE49-F238E27FC236}">
              <a16:creationId xmlns:a16="http://schemas.microsoft.com/office/drawing/2014/main" xmlns="" id="{00000000-0008-0000-0200-0000AF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48" name="AutoShape 1" descr="image002">
          <a:extLst>
            <a:ext uri="{FF2B5EF4-FFF2-40B4-BE49-F238E27FC236}">
              <a16:creationId xmlns:a16="http://schemas.microsoft.com/office/drawing/2014/main" xmlns="" id="{00000000-0008-0000-0200-0000B0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49" name="AutoShape 2" descr="image002">
          <a:extLst>
            <a:ext uri="{FF2B5EF4-FFF2-40B4-BE49-F238E27FC236}">
              <a16:creationId xmlns:a16="http://schemas.microsoft.com/office/drawing/2014/main" xmlns="" id="{00000000-0008-0000-0200-0000B1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50" name="AutoShape 3" descr="image002">
          <a:extLst>
            <a:ext uri="{FF2B5EF4-FFF2-40B4-BE49-F238E27FC236}">
              <a16:creationId xmlns:a16="http://schemas.microsoft.com/office/drawing/2014/main" xmlns="" id="{00000000-0008-0000-0200-0000B2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51" name="AutoShape 4" descr="image002">
          <a:extLst>
            <a:ext uri="{FF2B5EF4-FFF2-40B4-BE49-F238E27FC236}">
              <a16:creationId xmlns:a16="http://schemas.microsoft.com/office/drawing/2014/main" xmlns="" id="{00000000-0008-0000-0200-0000B3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52" name="AutoShape 10" descr="image002">
          <a:extLst>
            <a:ext uri="{FF2B5EF4-FFF2-40B4-BE49-F238E27FC236}">
              <a16:creationId xmlns:a16="http://schemas.microsoft.com/office/drawing/2014/main" xmlns="" id="{00000000-0008-0000-0200-0000B4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53" name="AutoShape 1" descr="image002">
          <a:extLst>
            <a:ext uri="{FF2B5EF4-FFF2-40B4-BE49-F238E27FC236}">
              <a16:creationId xmlns:a16="http://schemas.microsoft.com/office/drawing/2014/main" xmlns="" id="{00000000-0008-0000-0200-0000B5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54" name="AutoShape 2" descr="image002">
          <a:extLst>
            <a:ext uri="{FF2B5EF4-FFF2-40B4-BE49-F238E27FC236}">
              <a16:creationId xmlns:a16="http://schemas.microsoft.com/office/drawing/2014/main" xmlns="" id="{00000000-0008-0000-0200-0000B6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55" name="AutoShape 3" descr="image002">
          <a:extLst>
            <a:ext uri="{FF2B5EF4-FFF2-40B4-BE49-F238E27FC236}">
              <a16:creationId xmlns:a16="http://schemas.microsoft.com/office/drawing/2014/main" xmlns="" id="{00000000-0008-0000-0200-0000B7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56" name="AutoShape 4" descr="image002">
          <a:extLst>
            <a:ext uri="{FF2B5EF4-FFF2-40B4-BE49-F238E27FC236}">
              <a16:creationId xmlns:a16="http://schemas.microsoft.com/office/drawing/2014/main" xmlns="" id="{00000000-0008-0000-0200-0000B8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57" name="AutoShape 10" descr="image002">
          <a:extLst>
            <a:ext uri="{FF2B5EF4-FFF2-40B4-BE49-F238E27FC236}">
              <a16:creationId xmlns:a16="http://schemas.microsoft.com/office/drawing/2014/main" xmlns="" id="{00000000-0008-0000-0200-0000B9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58" name="AutoShape 1" descr="image002">
          <a:extLst>
            <a:ext uri="{FF2B5EF4-FFF2-40B4-BE49-F238E27FC236}">
              <a16:creationId xmlns:a16="http://schemas.microsoft.com/office/drawing/2014/main" xmlns="" id="{00000000-0008-0000-0200-0000BA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59" name="AutoShape 2" descr="image002">
          <a:extLst>
            <a:ext uri="{FF2B5EF4-FFF2-40B4-BE49-F238E27FC236}">
              <a16:creationId xmlns:a16="http://schemas.microsoft.com/office/drawing/2014/main" xmlns="" id="{00000000-0008-0000-0200-0000BB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60" name="AutoShape 3" descr="image002">
          <a:extLst>
            <a:ext uri="{FF2B5EF4-FFF2-40B4-BE49-F238E27FC236}">
              <a16:creationId xmlns:a16="http://schemas.microsoft.com/office/drawing/2014/main" xmlns="" id="{00000000-0008-0000-0200-0000BC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61" name="AutoShape 4" descr="image002">
          <a:extLst>
            <a:ext uri="{FF2B5EF4-FFF2-40B4-BE49-F238E27FC236}">
              <a16:creationId xmlns:a16="http://schemas.microsoft.com/office/drawing/2014/main" xmlns="" id="{00000000-0008-0000-0200-0000BD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62" name="AutoShape 10" descr="image002">
          <a:extLst>
            <a:ext uri="{FF2B5EF4-FFF2-40B4-BE49-F238E27FC236}">
              <a16:creationId xmlns:a16="http://schemas.microsoft.com/office/drawing/2014/main" xmlns="" id="{00000000-0008-0000-0200-0000BE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63" name="AutoShape 1" descr="image002">
          <a:extLst>
            <a:ext uri="{FF2B5EF4-FFF2-40B4-BE49-F238E27FC236}">
              <a16:creationId xmlns:a16="http://schemas.microsoft.com/office/drawing/2014/main" xmlns="" id="{00000000-0008-0000-0200-0000BF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64" name="AutoShape 2" descr="image002">
          <a:extLst>
            <a:ext uri="{FF2B5EF4-FFF2-40B4-BE49-F238E27FC236}">
              <a16:creationId xmlns:a16="http://schemas.microsoft.com/office/drawing/2014/main" xmlns="" id="{00000000-0008-0000-0200-0000C0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65" name="AutoShape 3" descr="image002">
          <a:extLst>
            <a:ext uri="{FF2B5EF4-FFF2-40B4-BE49-F238E27FC236}">
              <a16:creationId xmlns:a16="http://schemas.microsoft.com/office/drawing/2014/main" xmlns="" id="{00000000-0008-0000-0200-0000C1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66" name="AutoShape 4" descr="image002">
          <a:extLst>
            <a:ext uri="{FF2B5EF4-FFF2-40B4-BE49-F238E27FC236}">
              <a16:creationId xmlns:a16="http://schemas.microsoft.com/office/drawing/2014/main" xmlns="" id="{00000000-0008-0000-0200-0000C2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67" name="AutoShape 10" descr="image002">
          <a:extLst>
            <a:ext uri="{FF2B5EF4-FFF2-40B4-BE49-F238E27FC236}">
              <a16:creationId xmlns:a16="http://schemas.microsoft.com/office/drawing/2014/main" xmlns="" id="{00000000-0008-0000-0200-0000C3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68" name="AutoShape 1" descr="image002">
          <a:extLst>
            <a:ext uri="{FF2B5EF4-FFF2-40B4-BE49-F238E27FC236}">
              <a16:creationId xmlns:a16="http://schemas.microsoft.com/office/drawing/2014/main" xmlns="" id="{00000000-0008-0000-0200-0000C4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69" name="AutoShape 2" descr="image002">
          <a:extLst>
            <a:ext uri="{FF2B5EF4-FFF2-40B4-BE49-F238E27FC236}">
              <a16:creationId xmlns:a16="http://schemas.microsoft.com/office/drawing/2014/main" xmlns="" id="{00000000-0008-0000-0200-0000C5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70" name="AutoShape 3" descr="image002">
          <a:extLst>
            <a:ext uri="{FF2B5EF4-FFF2-40B4-BE49-F238E27FC236}">
              <a16:creationId xmlns:a16="http://schemas.microsoft.com/office/drawing/2014/main" xmlns="" id="{00000000-0008-0000-0200-0000C6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71" name="AutoShape 4" descr="image002">
          <a:extLst>
            <a:ext uri="{FF2B5EF4-FFF2-40B4-BE49-F238E27FC236}">
              <a16:creationId xmlns:a16="http://schemas.microsoft.com/office/drawing/2014/main" xmlns="" id="{00000000-0008-0000-0200-0000C7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72" name="AutoShape 10" descr="image002">
          <a:extLst>
            <a:ext uri="{FF2B5EF4-FFF2-40B4-BE49-F238E27FC236}">
              <a16:creationId xmlns:a16="http://schemas.microsoft.com/office/drawing/2014/main" xmlns="" id="{00000000-0008-0000-0200-0000C8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73" name="AutoShape 1" descr="image002">
          <a:extLst>
            <a:ext uri="{FF2B5EF4-FFF2-40B4-BE49-F238E27FC236}">
              <a16:creationId xmlns:a16="http://schemas.microsoft.com/office/drawing/2014/main" xmlns="" id="{00000000-0008-0000-0200-0000C9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74" name="AutoShape 2" descr="image002">
          <a:extLst>
            <a:ext uri="{FF2B5EF4-FFF2-40B4-BE49-F238E27FC236}">
              <a16:creationId xmlns:a16="http://schemas.microsoft.com/office/drawing/2014/main" xmlns="" id="{00000000-0008-0000-0200-0000CA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75" name="AutoShape 3" descr="image002">
          <a:extLst>
            <a:ext uri="{FF2B5EF4-FFF2-40B4-BE49-F238E27FC236}">
              <a16:creationId xmlns:a16="http://schemas.microsoft.com/office/drawing/2014/main" xmlns="" id="{00000000-0008-0000-0200-0000CB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76" name="AutoShape 4" descr="image002">
          <a:extLst>
            <a:ext uri="{FF2B5EF4-FFF2-40B4-BE49-F238E27FC236}">
              <a16:creationId xmlns:a16="http://schemas.microsoft.com/office/drawing/2014/main" xmlns="" id="{00000000-0008-0000-0200-0000CC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77" name="AutoShape 10" descr="image002">
          <a:extLst>
            <a:ext uri="{FF2B5EF4-FFF2-40B4-BE49-F238E27FC236}">
              <a16:creationId xmlns:a16="http://schemas.microsoft.com/office/drawing/2014/main" xmlns="" id="{00000000-0008-0000-0200-0000CD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78" name="AutoShape 10" descr="image002">
          <a:extLst>
            <a:ext uri="{FF2B5EF4-FFF2-40B4-BE49-F238E27FC236}">
              <a16:creationId xmlns:a16="http://schemas.microsoft.com/office/drawing/2014/main" xmlns="" id="{00000000-0008-0000-0200-0000CE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79" name="AutoShape 1" descr="image002">
          <a:extLst>
            <a:ext uri="{FF2B5EF4-FFF2-40B4-BE49-F238E27FC236}">
              <a16:creationId xmlns:a16="http://schemas.microsoft.com/office/drawing/2014/main" xmlns="" id="{00000000-0008-0000-0200-0000CF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80" name="AutoShape 2" descr="image002">
          <a:extLst>
            <a:ext uri="{FF2B5EF4-FFF2-40B4-BE49-F238E27FC236}">
              <a16:creationId xmlns:a16="http://schemas.microsoft.com/office/drawing/2014/main" xmlns="" id="{00000000-0008-0000-0200-0000D0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81" name="AutoShape 3" descr="image002">
          <a:extLst>
            <a:ext uri="{FF2B5EF4-FFF2-40B4-BE49-F238E27FC236}">
              <a16:creationId xmlns:a16="http://schemas.microsoft.com/office/drawing/2014/main" xmlns="" id="{00000000-0008-0000-0200-0000D1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82" name="AutoShape 4" descr="image002">
          <a:extLst>
            <a:ext uri="{FF2B5EF4-FFF2-40B4-BE49-F238E27FC236}">
              <a16:creationId xmlns:a16="http://schemas.microsoft.com/office/drawing/2014/main" xmlns="" id="{00000000-0008-0000-0200-0000D2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83" name="AutoShape 1" descr="image002">
          <a:extLst>
            <a:ext uri="{FF2B5EF4-FFF2-40B4-BE49-F238E27FC236}">
              <a16:creationId xmlns:a16="http://schemas.microsoft.com/office/drawing/2014/main" xmlns="" id="{00000000-0008-0000-0200-0000D3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84" name="AutoShape 2" descr="image002">
          <a:extLst>
            <a:ext uri="{FF2B5EF4-FFF2-40B4-BE49-F238E27FC236}">
              <a16:creationId xmlns:a16="http://schemas.microsoft.com/office/drawing/2014/main" xmlns="" id="{00000000-0008-0000-0200-0000D4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85" name="AutoShape 3" descr="image002">
          <a:extLst>
            <a:ext uri="{FF2B5EF4-FFF2-40B4-BE49-F238E27FC236}">
              <a16:creationId xmlns:a16="http://schemas.microsoft.com/office/drawing/2014/main" xmlns="" id="{00000000-0008-0000-0200-0000D5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86" name="AutoShape 4" descr="image002">
          <a:extLst>
            <a:ext uri="{FF2B5EF4-FFF2-40B4-BE49-F238E27FC236}">
              <a16:creationId xmlns:a16="http://schemas.microsoft.com/office/drawing/2014/main" xmlns="" id="{00000000-0008-0000-0200-0000D6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87" name="AutoShape 10" descr="image002">
          <a:extLst>
            <a:ext uri="{FF2B5EF4-FFF2-40B4-BE49-F238E27FC236}">
              <a16:creationId xmlns:a16="http://schemas.microsoft.com/office/drawing/2014/main" xmlns="" id="{00000000-0008-0000-0200-0000D7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88" name="AutoShape 1" descr="image002">
          <a:extLst>
            <a:ext uri="{FF2B5EF4-FFF2-40B4-BE49-F238E27FC236}">
              <a16:creationId xmlns:a16="http://schemas.microsoft.com/office/drawing/2014/main" xmlns="" id="{00000000-0008-0000-0200-0000D8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89" name="AutoShape 2" descr="image002">
          <a:extLst>
            <a:ext uri="{FF2B5EF4-FFF2-40B4-BE49-F238E27FC236}">
              <a16:creationId xmlns:a16="http://schemas.microsoft.com/office/drawing/2014/main" xmlns="" id="{00000000-0008-0000-0200-0000D9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90" name="AutoShape 3" descr="image002">
          <a:extLst>
            <a:ext uri="{FF2B5EF4-FFF2-40B4-BE49-F238E27FC236}">
              <a16:creationId xmlns:a16="http://schemas.microsoft.com/office/drawing/2014/main" xmlns="" id="{00000000-0008-0000-0200-0000DA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91" name="AutoShape 4" descr="image002">
          <a:extLst>
            <a:ext uri="{FF2B5EF4-FFF2-40B4-BE49-F238E27FC236}">
              <a16:creationId xmlns:a16="http://schemas.microsoft.com/office/drawing/2014/main" xmlns="" id="{00000000-0008-0000-0200-0000DB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92" name="AutoShape 10" descr="image002">
          <a:extLst>
            <a:ext uri="{FF2B5EF4-FFF2-40B4-BE49-F238E27FC236}">
              <a16:creationId xmlns:a16="http://schemas.microsoft.com/office/drawing/2014/main" xmlns="" id="{00000000-0008-0000-0200-0000DC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93" name="AutoShape 1" descr="image002">
          <a:extLst>
            <a:ext uri="{FF2B5EF4-FFF2-40B4-BE49-F238E27FC236}">
              <a16:creationId xmlns:a16="http://schemas.microsoft.com/office/drawing/2014/main" xmlns="" id="{00000000-0008-0000-0200-0000DD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94" name="AutoShape 2" descr="image002">
          <a:extLst>
            <a:ext uri="{FF2B5EF4-FFF2-40B4-BE49-F238E27FC236}">
              <a16:creationId xmlns:a16="http://schemas.microsoft.com/office/drawing/2014/main" xmlns="" id="{00000000-0008-0000-0200-0000DE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95" name="AutoShape 3" descr="image002">
          <a:extLst>
            <a:ext uri="{FF2B5EF4-FFF2-40B4-BE49-F238E27FC236}">
              <a16:creationId xmlns:a16="http://schemas.microsoft.com/office/drawing/2014/main" xmlns="" id="{00000000-0008-0000-0200-0000DF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96" name="AutoShape 4" descr="image002">
          <a:extLst>
            <a:ext uri="{FF2B5EF4-FFF2-40B4-BE49-F238E27FC236}">
              <a16:creationId xmlns:a16="http://schemas.microsoft.com/office/drawing/2014/main" xmlns="" id="{00000000-0008-0000-0200-0000E0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97" name="AutoShape 10" descr="image002">
          <a:extLst>
            <a:ext uri="{FF2B5EF4-FFF2-40B4-BE49-F238E27FC236}">
              <a16:creationId xmlns:a16="http://schemas.microsoft.com/office/drawing/2014/main" xmlns="" id="{00000000-0008-0000-0200-0000E1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98" name="AutoShape 1" descr="image002">
          <a:extLst>
            <a:ext uri="{FF2B5EF4-FFF2-40B4-BE49-F238E27FC236}">
              <a16:creationId xmlns:a16="http://schemas.microsoft.com/office/drawing/2014/main" xmlns="" id="{00000000-0008-0000-0200-0000E2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99" name="AutoShape 2" descr="image002">
          <a:extLst>
            <a:ext uri="{FF2B5EF4-FFF2-40B4-BE49-F238E27FC236}">
              <a16:creationId xmlns:a16="http://schemas.microsoft.com/office/drawing/2014/main" xmlns="" id="{00000000-0008-0000-0200-0000E3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00" name="AutoShape 3" descr="image002">
          <a:extLst>
            <a:ext uri="{FF2B5EF4-FFF2-40B4-BE49-F238E27FC236}">
              <a16:creationId xmlns:a16="http://schemas.microsoft.com/office/drawing/2014/main" xmlns="" id="{00000000-0008-0000-0200-0000E4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01" name="AutoShape 4" descr="image002">
          <a:extLst>
            <a:ext uri="{FF2B5EF4-FFF2-40B4-BE49-F238E27FC236}">
              <a16:creationId xmlns:a16="http://schemas.microsoft.com/office/drawing/2014/main" xmlns="" id="{00000000-0008-0000-0200-0000E5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02" name="AutoShape 10" descr="image002">
          <a:extLst>
            <a:ext uri="{FF2B5EF4-FFF2-40B4-BE49-F238E27FC236}">
              <a16:creationId xmlns:a16="http://schemas.microsoft.com/office/drawing/2014/main" xmlns="" id="{00000000-0008-0000-0200-0000E6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03" name="AutoShape 1" descr="image002">
          <a:extLst>
            <a:ext uri="{FF2B5EF4-FFF2-40B4-BE49-F238E27FC236}">
              <a16:creationId xmlns:a16="http://schemas.microsoft.com/office/drawing/2014/main" xmlns="" id="{00000000-0008-0000-0200-0000E7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04" name="AutoShape 2" descr="image002">
          <a:extLst>
            <a:ext uri="{FF2B5EF4-FFF2-40B4-BE49-F238E27FC236}">
              <a16:creationId xmlns:a16="http://schemas.microsoft.com/office/drawing/2014/main" xmlns="" id="{00000000-0008-0000-0200-0000E8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05" name="AutoShape 3" descr="image002">
          <a:extLst>
            <a:ext uri="{FF2B5EF4-FFF2-40B4-BE49-F238E27FC236}">
              <a16:creationId xmlns:a16="http://schemas.microsoft.com/office/drawing/2014/main" xmlns="" id="{00000000-0008-0000-0200-0000E9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06" name="AutoShape 4" descr="image002">
          <a:extLst>
            <a:ext uri="{FF2B5EF4-FFF2-40B4-BE49-F238E27FC236}">
              <a16:creationId xmlns:a16="http://schemas.microsoft.com/office/drawing/2014/main" xmlns="" id="{00000000-0008-0000-0200-0000EA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07" name="AutoShape 10" descr="image002">
          <a:extLst>
            <a:ext uri="{FF2B5EF4-FFF2-40B4-BE49-F238E27FC236}">
              <a16:creationId xmlns:a16="http://schemas.microsoft.com/office/drawing/2014/main" xmlns="" id="{00000000-0008-0000-0200-0000EB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08" name="AutoShape 1" descr="image002">
          <a:extLst>
            <a:ext uri="{FF2B5EF4-FFF2-40B4-BE49-F238E27FC236}">
              <a16:creationId xmlns:a16="http://schemas.microsoft.com/office/drawing/2014/main" xmlns="" id="{00000000-0008-0000-0200-0000EC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09" name="AutoShape 2" descr="image002">
          <a:extLst>
            <a:ext uri="{FF2B5EF4-FFF2-40B4-BE49-F238E27FC236}">
              <a16:creationId xmlns:a16="http://schemas.microsoft.com/office/drawing/2014/main" xmlns="" id="{00000000-0008-0000-0200-0000ED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10" name="AutoShape 3" descr="image002">
          <a:extLst>
            <a:ext uri="{FF2B5EF4-FFF2-40B4-BE49-F238E27FC236}">
              <a16:creationId xmlns:a16="http://schemas.microsoft.com/office/drawing/2014/main" xmlns="" id="{00000000-0008-0000-0200-0000EE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11" name="AutoShape 4" descr="image002">
          <a:extLst>
            <a:ext uri="{FF2B5EF4-FFF2-40B4-BE49-F238E27FC236}">
              <a16:creationId xmlns:a16="http://schemas.microsoft.com/office/drawing/2014/main" xmlns="" id="{00000000-0008-0000-0200-0000EF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12" name="AutoShape 10" descr="image002">
          <a:extLst>
            <a:ext uri="{FF2B5EF4-FFF2-40B4-BE49-F238E27FC236}">
              <a16:creationId xmlns:a16="http://schemas.microsoft.com/office/drawing/2014/main" xmlns="" id="{00000000-0008-0000-0200-0000F0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13" name="AutoShape 10" descr="image002">
          <a:extLst>
            <a:ext uri="{FF2B5EF4-FFF2-40B4-BE49-F238E27FC236}">
              <a16:creationId xmlns:a16="http://schemas.microsoft.com/office/drawing/2014/main" xmlns="" id="{00000000-0008-0000-0200-0000F1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14" name="AutoShape 1" descr="image002">
          <a:extLst>
            <a:ext uri="{FF2B5EF4-FFF2-40B4-BE49-F238E27FC236}">
              <a16:creationId xmlns:a16="http://schemas.microsoft.com/office/drawing/2014/main" xmlns="" id="{00000000-0008-0000-0200-0000F2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15" name="AutoShape 2" descr="image002">
          <a:extLst>
            <a:ext uri="{FF2B5EF4-FFF2-40B4-BE49-F238E27FC236}">
              <a16:creationId xmlns:a16="http://schemas.microsoft.com/office/drawing/2014/main" xmlns="" id="{00000000-0008-0000-0200-0000F3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16" name="AutoShape 3" descr="image002">
          <a:extLst>
            <a:ext uri="{FF2B5EF4-FFF2-40B4-BE49-F238E27FC236}">
              <a16:creationId xmlns:a16="http://schemas.microsoft.com/office/drawing/2014/main" xmlns="" id="{00000000-0008-0000-0200-0000F4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17" name="AutoShape 4" descr="image002">
          <a:extLst>
            <a:ext uri="{FF2B5EF4-FFF2-40B4-BE49-F238E27FC236}">
              <a16:creationId xmlns:a16="http://schemas.microsoft.com/office/drawing/2014/main" xmlns="" id="{00000000-0008-0000-0200-0000F5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18" name="AutoShape 1" descr="image002">
          <a:extLst>
            <a:ext uri="{FF2B5EF4-FFF2-40B4-BE49-F238E27FC236}">
              <a16:creationId xmlns:a16="http://schemas.microsoft.com/office/drawing/2014/main" xmlns="" id="{00000000-0008-0000-0200-0000F6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19" name="AutoShape 2" descr="image002">
          <a:extLst>
            <a:ext uri="{FF2B5EF4-FFF2-40B4-BE49-F238E27FC236}">
              <a16:creationId xmlns:a16="http://schemas.microsoft.com/office/drawing/2014/main" xmlns="" id="{00000000-0008-0000-0200-0000F7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20" name="AutoShape 3" descr="image002">
          <a:extLst>
            <a:ext uri="{FF2B5EF4-FFF2-40B4-BE49-F238E27FC236}">
              <a16:creationId xmlns:a16="http://schemas.microsoft.com/office/drawing/2014/main" xmlns="" id="{00000000-0008-0000-0200-0000F8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21" name="AutoShape 4" descr="image002">
          <a:extLst>
            <a:ext uri="{FF2B5EF4-FFF2-40B4-BE49-F238E27FC236}">
              <a16:creationId xmlns:a16="http://schemas.microsoft.com/office/drawing/2014/main" xmlns="" id="{00000000-0008-0000-0200-0000F9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22" name="AutoShape 10" descr="image002">
          <a:extLst>
            <a:ext uri="{FF2B5EF4-FFF2-40B4-BE49-F238E27FC236}">
              <a16:creationId xmlns:a16="http://schemas.microsoft.com/office/drawing/2014/main" xmlns="" id="{00000000-0008-0000-0200-0000FA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23" name="AutoShape 1" descr="image002">
          <a:extLst>
            <a:ext uri="{FF2B5EF4-FFF2-40B4-BE49-F238E27FC236}">
              <a16:creationId xmlns:a16="http://schemas.microsoft.com/office/drawing/2014/main" xmlns="" id="{00000000-0008-0000-0200-0000FB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24" name="AutoShape 2" descr="image002">
          <a:extLst>
            <a:ext uri="{FF2B5EF4-FFF2-40B4-BE49-F238E27FC236}">
              <a16:creationId xmlns:a16="http://schemas.microsoft.com/office/drawing/2014/main" xmlns="" id="{00000000-0008-0000-0200-0000FC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25" name="AutoShape 3" descr="image002">
          <a:extLst>
            <a:ext uri="{FF2B5EF4-FFF2-40B4-BE49-F238E27FC236}">
              <a16:creationId xmlns:a16="http://schemas.microsoft.com/office/drawing/2014/main" xmlns="" id="{00000000-0008-0000-0200-0000FD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26" name="AutoShape 4" descr="image002">
          <a:extLst>
            <a:ext uri="{FF2B5EF4-FFF2-40B4-BE49-F238E27FC236}">
              <a16:creationId xmlns:a16="http://schemas.microsoft.com/office/drawing/2014/main" xmlns="" id="{00000000-0008-0000-0200-0000FE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27" name="AutoShape 10" descr="image002">
          <a:extLst>
            <a:ext uri="{FF2B5EF4-FFF2-40B4-BE49-F238E27FC236}">
              <a16:creationId xmlns:a16="http://schemas.microsoft.com/office/drawing/2014/main" xmlns="" id="{00000000-0008-0000-0200-0000FF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28" name="AutoShape 1" descr="image002">
          <a:extLst>
            <a:ext uri="{FF2B5EF4-FFF2-40B4-BE49-F238E27FC236}">
              <a16:creationId xmlns:a16="http://schemas.microsoft.com/office/drawing/2014/main" xmlns="" id="{00000000-0008-0000-0200-000000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29" name="AutoShape 2" descr="image002">
          <a:extLst>
            <a:ext uri="{FF2B5EF4-FFF2-40B4-BE49-F238E27FC236}">
              <a16:creationId xmlns:a16="http://schemas.microsoft.com/office/drawing/2014/main" xmlns="" id="{00000000-0008-0000-0200-000001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30" name="AutoShape 3" descr="image002">
          <a:extLst>
            <a:ext uri="{FF2B5EF4-FFF2-40B4-BE49-F238E27FC236}">
              <a16:creationId xmlns:a16="http://schemas.microsoft.com/office/drawing/2014/main" xmlns="" id="{00000000-0008-0000-0200-000002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31" name="AutoShape 4" descr="image002">
          <a:extLst>
            <a:ext uri="{FF2B5EF4-FFF2-40B4-BE49-F238E27FC236}">
              <a16:creationId xmlns:a16="http://schemas.microsoft.com/office/drawing/2014/main" xmlns="" id="{00000000-0008-0000-0200-000003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32" name="AutoShape 10" descr="image002">
          <a:extLst>
            <a:ext uri="{FF2B5EF4-FFF2-40B4-BE49-F238E27FC236}">
              <a16:creationId xmlns:a16="http://schemas.microsoft.com/office/drawing/2014/main" xmlns="" id="{00000000-0008-0000-0200-000004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33" name="AutoShape 1" descr="image002">
          <a:extLst>
            <a:ext uri="{FF2B5EF4-FFF2-40B4-BE49-F238E27FC236}">
              <a16:creationId xmlns:a16="http://schemas.microsoft.com/office/drawing/2014/main" xmlns="" id="{00000000-0008-0000-0200-000005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34" name="AutoShape 2" descr="image002">
          <a:extLst>
            <a:ext uri="{FF2B5EF4-FFF2-40B4-BE49-F238E27FC236}">
              <a16:creationId xmlns:a16="http://schemas.microsoft.com/office/drawing/2014/main" xmlns="" id="{00000000-0008-0000-0200-000006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35" name="AutoShape 3" descr="image002">
          <a:extLst>
            <a:ext uri="{FF2B5EF4-FFF2-40B4-BE49-F238E27FC236}">
              <a16:creationId xmlns:a16="http://schemas.microsoft.com/office/drawing/2014/main" xmlns="" id="{00000000-0008-0000-0200-000007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36" name="AutoShape 4" descr="image002">
          <a:extLst>
            <a:ext uri="{FF2B5EF4-FFF2-40B4-BE49-F238E27FC236}">
              <a16:creationId xmlns:a16="http://schemas.microsoft.com/office/drawing/2014/main" xmlns="" id="{00000000-0008-0000-0200-000008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37" name="AutoShape 10" descr="image002">
          <a:extLst>
            <a:ext uri="{FF2B5EF4-FFF2-40B4-BE49-F238E27FC236}">
              <a16:creationId xmlns:a16="http://schemas.microsoft.com/office/drawing/2014/main" xmlns="" id="{00000000-0008-0000-0200-000009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38" name="AutoShape 1" descr="image002">
          <a:extLst>
            <a:ext uri="{FF2B5EF4-FFF2-40B4-BE49-F238E27FC236}">
              <a16:creationId xmlns:a16="http://schemas.microsoft.com/office/drawing/2014/main" xmlns="" id="{00000000-0008-0000-0200-00000A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39" name="AutoShape 2" descr="image002">
          <a:extLst>
            <a:ext uri="{FF2B5EF4-FFF2-40B4-BE49-F238E27FC236}">
              <a16:creationId xmlns:a16="http://schemas.microsoft.com/office/drawing/2014/main" xmlns="" id="{00000000-0008-0000-0200-00000B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40" name="AutoShape 3" descr="image002">
          <a:extLst>
            <a:ext uri="{FF2B5EF4-FFF2-40B4-BE49-F238E27FC236}">
              <a16:creationId xmlns:a16="http://schemas.microsoft.com/office/drawing/2014/main" xmlns="" id="{00000000-0008-0000-0200-00000C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41" name="AutoShape 4" descr="image002">
          <a:extLst>
            <a:ext uri="{FF2B5EF4-FFF2-40B4-BE49-F238E27FC236}">
              <a16:creationId xmlns:a16="http://schemas.microsoft.com/office/drawing/2014/main" xmlns="" id="{00000000-0008-0000-0200-00000D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42" name="AutoShape 10" descr="image002">
          <a:extLst>
            <a:ext uri="{FF2B5EF4-FFF2-40B4-BE49-F238E27FC236}">
              <a16:creationId xmlns:a16="http://schemas.microsoft.com/office/drawing/2014/main" xmlns="" id="{00000000-0008-0000-0200-00000E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43" name="AutoShape 1" descr="image002">
          <a:extLst>
            <a:ext uri="{FF2B5EF4-FFF2-40B4-BE49-F238E27FC236}">
              <a16:creationId xmlns:a16="http://schemas.microsoft.com/office/drawing/2014/main" xmlns="" id="{00000000-0008-0000-0200-00000F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44" name="AutoShape 2" descr="image002">
          <a:extLst>
            <a:ext uri="{FF2B5EF4-FFF2-40B4-BE49-F238E27FC236}">
              <a16:creationId xmlns:a16="http://schemas.microsoft.com/office/drawing/2014/main" xmlns="" id="{00000000-0008-0000-0200-000010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45" name="AutoShape 3" descr="image002">
          <a:extLst>
            <a:ext uri="{FF2B5EF4-FFF2-40B4-BE49-F238E27FC236}">
              <a16:creationId xmlns:a16="http://schemas.microsoft.com/office/drawing/2014/main" xmlns="" id="{00000000-0008-0000-0200-000011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46" name="AutoShape 4" descr="image002">
          <a:extLst>
            <a:ext uri="{FF2B5EF4-FFF2-40B4-BE49-F238E27FC236}">
              <a16:creationId xmlns:a16="http://schemas.microsoft.com/office/drawing/2014/main" xmlns="" id="{00000000-0008-0000-0200-000012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47" name="AutoShape 10" descr="image002">
          <a:extLst>
            <a:ext uri="{FF2B5EF4-FFF2-40B4-BE49-F238E27FC236}">
              <a16:creationId xmlns:a16="http://schemas.microsoft.com/office/drawing/2014/main" xmlns="" id="{00000000-0008-0000-0200-000013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48" name="AutoShape 10" descr="image002">
          <a:extLst>
            <a:ext uri="{FF2B5EF4-FFF2-40B4-BE49-F238E27FC236}">
              <a16:creationId xmlns:a16="http://schemas.microsoft.com/office/drawing/2014/main" xmlns="" id="{00000000-0008-0000-0200-000014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49" name="AutoShape 1" descr="image002">
          <a:extLst>
            <a:ext uri="{FF2B5EF4-FFF2-40B4-BE49-F238E27FC236}">
              <a16:creationId xmlns:a16="http://schemas.microsoft.com/office/drawing/2014/main" xmlns="" id="{00000000-0008-0000-0200-000015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50" name="AutoShape 2" descr="image002">
          <a:extLst>
            <a:ext uri="{FF2B5EF4-FFF2-40B4-BE49-F238E27FC236}">
              <a16:creationId xmlns:a16="http://schemas.microsoft.com/office/drawing/2014/main" xmlns="" id="{00000000-0008-0000-0200-000016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51" name="AutoShape 3" descr="image002">
          <a:extLst>
            <a:ext uri="{FF2B5EF4-FFF2-40B4-BE49-F238E27FC236}">
              <a16:creationId xmlns:a16="http://schemas.microsoft.com/office/drawing/2014/main" xmlns="" id="{00000000-0008-0000-0200-000017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52" name="AutoShape 4" descr="image002">
          <a:extLst>
            <a:ext uri="{FF2B5EF4-FFF2-40B4-BE49-F238E27FC236}">
              <a16:creationId xmlns:a16="http://schemas.microsoft.com/office/drawing/2014/main" xmlns="" id="{00000000-0008-0000-0200-000018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53" name="AutoShape 1" descr="image002">
          <a:extLst>
            <a:ext uri="{FF2B5EF4-FFF2-40B4-BE49-F238E27FC236}">
              <a16:creationId xmlns:a16="http://schemas.microsoft.com/office/drawing/2014/main" xmlns="" id="{00000000-0008-0000-0200-000019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54" name="AutoShape 2" descr="image002">
          <a:extLst>
            <a:ext uri="{FF2B5EF4-FFF2-40B4-BE49-F238E27FC236}">
              <a16:creationId xmlns:a16="http://schemas.microsoft.com/office/drawing/2014/main" xmlns="" id="{00000000-0008-0000-0200-00001A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55" name="AutoShape 3" descr="image002">
          <a:extLst>
            <a:ext uri="{FF2B5EF4-FFF2-40B4-BE49-F238E27FC236}">
              <a16:creationId xmlns:a16="http://schemas.microsoft.com/office/drawing/2014/main" xmlns="" id="{00000000-0008-0000-0200-00001B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56" name="AutoShape 4" descr="image002">
          <a:extLst>
            <a:ext uri="{FF2B5EF4-FFF2-40B4-BE49-F238E27FC236}">
              <a16:creationId xmlns:a16="http://schemas.microsoft.com/office/drawing/2014/main" xmlns="" id="{00000000-0008-0000-0200-00001C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57" name="AutoShape 10" descr="image002">
          <a:extLst>
            <a:ext uri="{FF2B5EF4-FFF2-40B4-BE49-F238E27FC236}">
              <a16:creationId xmlns:a16="http://schemas.microsoft.com/office/drawing/2014/main" xmlns="" id="{00000000-0008-0000-0200-00001D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58" name="AutoShape 1" descr="image002">
          <a:extLst>
            <a:ext uri="{FF2B5EF4-FFF2-40B4-BE49-F238E27FC236}">
              <a16:creationId xmlns:a16="http://schemas.microsoft.com/office/drawing/2014/main" xmlns="" id="{00000000-0008-0000-0200-00001E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59" name="AutoShape 2" descr="image002">
          <a:extLst>
            <a:ext uri="{FF2B5EF4-FFF2-40B4-BE49-F238E27FC236}">
              <a16:creationId xmlns:a16="http://schemas.microsoft.com/office/drawing/2014/main" xmlns="" id="{00000000-0008-0000-0200-00001F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60" name="AutoShape 3" descr="image002">
          <a:extLst>
            <a:ext uri="{FF2B5EF4-FFF2-40B4-BE49-F238E27FC236}">
              <a16:creationId xmlns:a16="http://schemas.microsoft.com/office/drawing/2014/main" xmlns="" id="{00000000-0008-0000-0200-000020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61" name="AutoShape 4" descr="image002">
          <a:extLst>
            <a:ext uri="{FF2B5EF4-FFF2-40B4-BE49-F238E27FC236}">
              <a16:creationId xmlns:a16="http://schemas.microsoft.com/office/drawing/2014/main" xmlns="" id="{00000000-0008-0000-0200-000021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62" name="AutoShape 10" descr="image002">
          <a:extLst>
            <a:ext uri="{FF2B5EF4-FFF2-40B4-BE49-F238E27FC236}">
              <a16:creationId xmlns:a16="http://schemas.microsoft.com/office/drawing/2014/main" xmlns="" id="{00000000-0008-0000-0200-000022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63" name="AutoShape 1" descr="image002">
          <a:extLst>
            <a:ext uri="{FF2B5EF4-FFF2-40B4-BE49-F238E27FC236}">
              <a16:creationId xmlns:a16="http://schemas.microsoft.com/office/drawing/2014/main" xmlns="" id="{00000000-0008-0000-0200-000023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64" name="AutoShape 2" descr="image002">
          <a:extLst>
            <a:ext uri="{FF2B5EF4-FFF2-40B4-BE49-F238E27FC236}">
              <a16:creationId xmlns:a16="http://schemas.microsoft.com/office/drawing/2014/main" xmlns="" id="{00000000-0008-0000-0200-000024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65" name="AutoShape 3" descr="image002">
          <a:extLst>
            <a:ext uri="{FF2B5EF4-FFF2-40B4-BE49-F238E27FC236}">
              <a16:creationId xmlns:a16="http://schemas.microsoft.com/office/drawing/2014/main" xmlns="" id="{00000000-0008-0000-0200-000025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66" name="AutoShape 4" descr="image002">
          <a:extLst>
            <a:ext uri="{FF2B5EF4-FFF2-40B4-BE49-F238E27FC236}">
              <a16:creationId xmlns:a16="http://schemas.microsoft.com/office/drawing/2014/main" xmlns="" id="{00000000-0008-0000-0200-000026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67" name="AutoShape 10" descr="image002">
          <a:extLst>
            <a:ext uri="{FF2B5EF4-FFF2-40B4-BE49-F238E27FC236}">
              <a16:creationId xmlns:a16="http://schemas.microsoft.com/office/drawing/2014/main" xmlns="" id="{00000000-0008-0000-0200-000027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68" name="AutoShape 1" descr="image002">
          <a:extLst>
            <a:ext uri="{FF2B5EF4-FFF2-40B4-BE49-F238E27FC236}">
              <a16:creationId xmlns:a16="http://schemas.microsoft.com/office/drawing/2014/main" xmlns="" id="{00000000-0008-0000-0200-000028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69" name="AutoShape 2" descr="image002">
          <a:extLst>
            <a:ext uri="{FF2B5EF4-FFF2-40B4-BE49-F238E27FC236}">
              <a16:creationId xmlns:a16="http://schemas.microsoft.com/office/drawing/2014/main" xmlns="" id="{00000000-0008-0000-0200-000029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70" name="AutoShape 3" descr="image002">
          <a:extLst>
            <a:ext uri="{FF2B5EF4-FFF2-40B4-BE49-F238E27FC236}">
              <a16:creationId xmlns:a16="http://schemas.microsoft.com/office/drawing/2014/main" xmlns="" id="{00000000-0008-0000-0200-00002A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71" name="AutoShape 4" descr="image002">
          <a:extLst>
            <a:ext uri="{FF2B5EF4-FFF2-40B4-BE49-F238E27FC236}">
              <a16:creationId xmlns:a16="http://schemas.microsoft.com/office/drawing/2014/main" xmlns="" id="{00000000-0008-0000-0200-00002B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72" name="AutoShape 10" descr="image002">
          <a:extLst>
            <a:ext uri="{FF2B5EF4-FFF2-40B4-BE49-F238E27FC236}">
              <a16:creationId xmlns:a16="http://schemas.microsoft.com/office/drawing/2014/main" xmlns="" id="{00000000-0008-0000-0200-00002C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73" name="AutoShape 1" descr="image002">
          <a:extLst>
            <a:ext uri="{FF2B5EF4-FFF2-40B4-BE49-F238E27FC236}">
              <a16:creationId xmlns:a16="http://schemas.microsoft.com/office/drawing/2014/main" xmlns="" id="{00000000-0008-0000-0200-00002D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74" name="AutoShape 2" descr="image002">
          <a:extLst>
            <a:ext uri="{FF2B5EF4-FFF2-40B4-BE49-F238E27FC236}">
              <a16:creationId xmlns:a16="http://schemas.microsoft.com/office/drawing/2014/main" xmlns="" id="{00000000-0008-0000-0200-00002E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75" name="AutoShape 3" descr="image002">
          <a:extLst>
            <a:ext uri="{FF2B5EF4-FFF2-40B4-BE49-F238E27FC236}">
              <a16:creationId xmlns:a16="http://schemas.microsoft.com/office/drawing/2014/main" xmlns="" id="{00000000-0008-0000-0200-00002F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76" name="AutoShape 4" descr="image002">
          <a:extLst>
            <a:ext uri="{FF2B5EF4-FFF2-40B4-BE49-F238E27FC236}">
              <a16:creationId xmlns:a16="http://schemas.microsoft.com/office/drawing/2014/main" xmlns="" id="{00000000-0008-0000-0200-000030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77" name="AutoShape 10" descr="image002">
          <a:extLst>
            <a:ext uri="{FF2B5EF4-FFF2-40B4-BE49-F238E27FC236}">
              <a16:creationId xmlns:a16="http://schemas.microsoft.com/office/drawing/2014/main" xmlns="" id="{00000000-0008-0000-0200-000031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78" name="AutoShape 1" descr="image002">
          <a:extLst>
            <a:ext uri="{FF2B5EF4-FFF2-40B4-BE49-F238E27FC236}">
              <a16:creationId xmlns:a16="http://schemas.microsoft.com/office/drawing/2014/main" xmlns="" id="{00000000-0008-0000-0200-000032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79" name="AutoShape 2" descr="image002">
          <a:extLst>
            <a:ext uri="{FF2B5EF4-FFF2-40B4-BE49-F238E27FC236}">
              <a16:creationId xmlns:a16="http://schemas.microsoft.com/office/drawing/2014/main" xmlns="" id="{00000000-0008-0000-0200-000033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80" name="AutoShape 3" descr="image002">
          <a:extLst>
            <a:ext uri="{FF2B5EF4-FFF2-40B4-BE49-F238E27FC236}">
              <a16:creationId xmlns:a16="http://schemas.microsoft.com/office/drawing/2014/main" xmlns="" id="{00000000-0008-0000-0200-000034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81" name="AutoShape 4" descr="image002">
          <a:extLst>
            <a:ext uri="{FF2B5EF4-FFF2-40B4-BE49-F238E27FC236}">
              <a16:creationId xmlns:a16="http://schemas.microsoft.com/office/drawing/2014/main" xmlns="" id="{00000000-0008-0000-0200-000035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82" name="AutoShape 10" descr="image002">
          <a:extLst>
            <a:ext uri="{FF2B5EF4-FFF2-40B4-BE49-F238E27FC236}">
              <a16:creationId xmlns:a16="http://schemas.microsoft.com/office/drawing/2014/main" xmlns="" id="{00000000-0008-0000-0200-000036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83" name="AutoShape 10" descr="image002">
          <a:extLst>
            <a:ext uri="{FF2B5EF4-FFF2-40B4-BE49-F238E27FC236}">
              <a16:creationId xmlns:a16="http://schemas.microsoft.com/office/drawing/2014/main" xmlns="" id="{00000000-0008-0000-0200-000037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84" name="AutoShape 1" descr="image002">
          <a:extLst>
            <a:ext uri="{FF2B5EF4-FFF2-40B4-BE49-F238E27FC236}">
              <a16:creationId xmlns:a16="http://schemas.microsoft.com/office/drawing/2014/main" xmlns="" id="{00000000-0008-0000-0200-000038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85" name="AutoShape 2" descr="image002">
          <a:extLst>
            <a:ext uri="{FF2B5EF4-FFF2-40B4-BE49-F238E27FC236}">
              <a16:creationId xmlns:a16="http://schemas.microsoft.com/office/drawing/2014/main" xmlns="" id="{00000000-0008-0000-0200-000039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86" name="AutoShape 3" descr="image002">
          <a:extLst>
            <a:ext uri="{FF2B5EF4-FFF2-40B4-BE49-F238E27FC236}">
              <a16:creationId xmlns:a16="http://schemas.microsoft.com/office/drawing/2014/main" xmlns="" id="{00000000-0008-0000-0200-00003A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87" name="AutoShape 4" descr="image002">
          <a:extLst>
            <a:ext uri="{FF2B5EF4-FFF2-40B4-BE49-F238E27FC236}">
              <a16:creationId xmlns:a16="http://schemas.microsoft.com/office/drawing/2014/main" xmlns="" id="{00000000-0008-0000-0200-00003B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88" name="AutoShape 1" descr="image002">
          <a:extLst>
            <a:ext uri="{FF2B5EF4-FFF2-40B4-BE49-F238E27FC236}">
              <a16:creationId xmlns:a16="http://schemas.microsoft.com/office/drawing/2014/main" xmlns="" id="{00000000-0008-0000-0200-00003C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89" name="AutoShape 2" descr="image002">
          <a:extLst>
            <a:ext uri="{FF2B5EF4-FFF2-40B4-BE49-F238E27FC236}">
              <a16:creationId xmlns:a16="http://schemas.microsoft.com/office/drawing/2014/main" xmlns="" id="{00000000-0008-0000-0200-00003D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90" name="AutoShape 3" descr="image002">
          <a:extLst>
            <a:ext uri="{FF2B5EF4-FFF2-40B4-BE49-F238E27FC236}">
              <a16:creationId xmlns:a16="http://schemas.microsoft.com/office/drawing/2014/main" xmlns="" id="{00000000-0008-0000-0200-00003E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91" name="AutoShape 4" descr="image002">
          <a:extLst>
            <a:ext uri="{FF2B5EF4-FFF2-40B4-BE49-F238E27FC236}">
              <a16:creationId xmlns:a16="http://schemas.microsoft.com/office/drawing/2014/main" xmlns="" id="{00000000-0008-0000-0200-00003F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92" name="AutoShape 10" descr="image002">
          <a:extLst>
            <a:ext uri="{FF2B5EF4-FFF2-40B4-BE49-F238E27FC236}">
              <a16:creationId xmlns:a16="http://schemas.microsoft.com/office/drawing/2014/main" xmlns="" id="{00000000-0008-0000-0200-000040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93" name="AutoShape 1" descr="image002">
          <a:extLst>
            <a:ext uri="{FF2B5EF4-FFF2-40B4-BE49-F238E27FC236}">
              <a16:creationId xmlns:a16="http://schemas.microsoft.com/office/drawing/2014/main" xmlns="" id="{00000000-0008-0000-0200-000041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94" name="AutoShape 2" descr="image002">
          <a:extLst>
            <a:ext uri="{FF2B5EF4-FFF2-40B4-BE49-F238E27FC236}">
              <a16:creationId xmlns:a16="http://schemas.microsoft.com/office/drawing/2014/main" xmlns="" id="{00000000-0008-0000-0200-000042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95" name="AutoShape 3" descr="image002">
          <a:extLst>
            <a:ext uri="{FF2B5EF4-FFF2-40B4-BE49-F238E27FC236}">
              <a16:creationId xmlns:a16="http://schemas.microsoft.com/office/drawing/2014/main" xmlns="" id="{00000000-0008-0000-0200-000043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96" name="AutoShape 4" descr="image002">
          <a:extLst>
            <a:ext uri="{FF2B5EF4-FFF2-40B4-BE49-F238E27FC236}">
              <a16:creationId xmlns:a16="http://schemas.microsoft.com/office/drawing/2014/main" xmlns="" id="{00000000-0008-0000-0200-000044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97" name="AutoShape 10" descr="image002">
          <a:extLst>
            <a:ext uri="{FF2B5EF4-FFF2-40B4-BE49-F238E27FC236}">
              <a16:creationId xmlns:a16="http://schemas.microsoft.com/office/drawing/2014/main" xmlns="" id="{00000000-0008-0000-0200-000045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98" name="AutoShape 1" descr="image002">
          <a:extLst>
            <a:ext uri="{FF2B5EF4-FFF2-40B4-BE49-F238E27FC236}">
              <a16:creationId xmlns:a16="http://schemas.microsoft.com/office/drawing/2014/main" xmlns="" id="{00000000-0008-0000-0200-000046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99" name="AutoShape 2" descr="image002">
          <a:extLst>
            <a:ext uri="{FF2B5EF4-FFF2-40B4-BE49-F238E27FC236}">
              <a16:creationId xmlns:a16="http://schemas.microsoft.com/office/drawing/2014/main" xmlns="" id="{00000000-0008-0000-0200-000047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400" name="AutoShape 3" descr="image002">
          <a:extLst>
            <a:ext uri="{FF2B5EF4-FFF2-40B4-BE49-F238E27FC236}">
              <a16:creationId xmlns:a16="http://schemas.microsoft.com/office/drawing/2014/main" xmlns="" id="{00000000-0008-0000-0200-000048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401" name="AutoShape 4" descr="image002">
          <a:extLst>
            <a:ext uri="{FF2B5EF4-FFF2-40B4-BE49-F238E27FC236}">
              <a16:creationId xmlns:a16="http://schemas.microsoft.com/office/drawing/2014/main" xmlns="" id="{00000000-0008-0000-0200-000049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402" name="AutoShape 10" descr="image002">
          <a:extLst>
            <a:ext uri="{FF2B5EF4-FFF2-40B4-BE49-F238E27FC236}">
              <a16:creationId xmlns:a16="http://schemas.microsoft.com/office/drawing/2014/main" xmlns="" id="{00000000-0008-0000-0200-00004A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43" name="AutoShape 1" descr="image002">
          <a:extLst>
            <a:ext uri="{FF2B5EF4-FFF2-40B4-BE49-F238E27FC236}">
              <a16:creationId xmlns:a16="http://schemas.microsoft.com/office/drawing/2014/main" xmlns="" id="{00000000-0008-0000-0200-000073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44" name="AutoShape 2" descr="image002">
          <a:extLst>
            <a:ext uri="{FF2B5EF4-FFF2-40B4-BE49-F238E27FC236}">
              <a16:creationId xmlns:a16="http://schemas.microsoft.com/office/drawing/2014/main" xmlns="" id="{00000000-0008-0000-0200-000074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45" name="AutoShape 3" descr="image002">
          <a:extLst>
            <a:ext uri="{FF2B5EF4-FFF2-40B4-BE49-F238E27FC236}">
              <a16:creationId xmlns:a16="http://schemas.microsoft.com/office/drawing/2014/main" xmlns="" id="{00000000-0008-0000-0200-000075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46" name="AutoShape 4" descr="image002">
          <a:extLst>
            <a:ext uri="{FF2B5EF4-FFF2-40B4-BE49-F238E27FC236}">
              <a16:creationId xmlns:a16="http://schemas.microsoft.com/office/drawing/2014/main" xmlns="" id="{00000000-0008-0000-0200-000076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47" name="AutoShape 10" descr="image002">
          <a:extLst>
            <a:ext uri="{FF2B5EF4-FFF2-40B4-BE49-F238E27FC236}">
              <a16:creationId xmlns:a16="http://schemas.microsoft.com/office/drawing/2014/main" xmlns="" id="{00000000-0008-0000-0200-000077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48" name="AutoShape 1" descr="image002">
          <a:extLst>
            <a:ext uri="{FF2B5EF4-FFF2-40B4-BE49-F238E27FC236}">
              <a16:creationId xmlns:a16="http://schemas.microsoft.com/office/drawing/2014/main" xmlns="" id="{00000000-0008-0000-0200-000078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49" name="AutoShape 2" descr="image002">
          <a:extLst>
            <a:ext uri="{FF2B5EF4-FFF2-40B4-BE49-F238E27FC236}">
              <a16:creationId xmlns:a16="http://schemas.microsoft.com/office/drawing/2014/main" xmlns="" id="{00000000-0008-0000-0200-000079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50" name="AutoShape 3" descr="image002">
          <a:extLst>
            <a:ext uri="{FF2B5EF4-FFF2-40B4-BE49-F238E27FC236}">
              <a16:creationId xmlns:a16="http://schemas.microsoft.com/office/drawing/2014/main" xmlns="" id="{00000000-0008-0000-0200-00007A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51" name="AutoShape 4" descr="image002">
          <a:extLst>
            <a:ext uri="{FF2B5EF4-FFF2-40B4-BE49-F238E27FC236}">
              <a16:creationId xmlns:a16="http://schemas.microsoft.com/office/drawing/2014/main" xmlns="" id="{00000000-0008-0000-0200-00007B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52" name="AutoShape 10" descr="image002">
          <a:extLst>
            <a:ext uri="{FF2B5EF4-FFF2-40B4-BE49-F238E27FC236}">
              <a16:creationId xmlns:a16="http://schemas.microsoft.com/office/drawing/2014/main" xmlns="" id="{00000000-0008-0000-0200-00007C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53" name="AutoShape 1" descr="image002">
          <a:extLst>
            <a:ext uri="{FF2B5EF4-FFF2-40B4-BE49-F238E27FC236}">
              <a16:creationId xmlns:a16="http://schemas.microsoft.com/office/drawing/2014/main" xmlns="" id="{00000000-0008-0000-0200-00007D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54" name="AutoShape 2" descr="image002">
          <a:extLst>
            <a:ext uri="{FF2B5EF4-FFF2-40B4-BE49-F238E27FC236}">
              <a16:creationId xmlns:a16="http://schemas.microsoft.com/office/drawing/2014/main" xmlns="" id="{00000000-0008-0000-0200-00007E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55" name="AutoShape 3" descr="image002">
          <a:extLst>
            <a:ext uri="{FF2B5EF4-FFF2-40B4-BE49-F238E27FC236}">
              <a16:creationId xmlns:a16="http://schemas.microsoft.com/office/drawing/2014/main" xmlns="" id="{00000000-0008-0000-0200-00007F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56" name="AutoShape 4" descr="image002">
          <a:extLst>
            <a:ext uri="{FF2B5EF4-FFF2-40B4-BE49-F238E27FC236}">
              <a16:creationId xmlns:a16="http://schemas.microsoft.com/office/drawing/2014/main" xmlns="" id="{00000000-0008-0000-0200-000080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57" name="AutoShape 10" descr="image002">
          <a:extLst>
            <a:ext uri="{FF2B5EF4-FFF2-40B4-BE49-F238E27FC236}">
              <a16:creationId xmlns:a16="http://schemas.microsoft.com/office/drawing/2014/main" xmlns="" id="{00000000-0008-0000-0200-000081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58" name="AutoShape 1" descr="image002">
          <a:extLst>
            <a:ext uri="{FF2B5EF4-FFF2-40B4-BE49-F238E27FC236}">
              <a16:creationId xmlns:a16="http://schemas.microsoft.com/office/drawing/2014/main" xmlns="" id="{00000000-0008-0000-0200-000082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59" name="AutoShape 2" descr="image002">
          <a:extLst>
            <a:ext uri="{FF2B5EF4-FFF2-40B4-BE49-F238E27FC236}">
              <a16:creationId xmlns:a16="http://schemas.microsoft.com/office/drawing/2014/main" xmlns="" id="{00000000-0008-0000-0200-000083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60" name="AutoShape 3" descr="image002">
          <a:extLst>
            <a:ext uri="{FF2B5EF4-FFF2-40B4-BE49-F238E27FC236}">
              <a16:creationId xmlns:a16="http://schemas.microsoft.com/office/drawing/2014/main" xmlns="" id="{00000000-0008-0000-0200-000084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61" name="AutoShape 4" descr="image002">
          <a:extLst>
            <a:ext uri="{FF2B5EF4-FFF2-40B4-BE49-F238E27FC236}">
              <a16:creationId xmlns:a16="http://schemas.microsoft.com/office/drawing/2014/main" xmlns="" id="{00000000-0008-0000-0200-000085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62" name="AutoShape 10" descr="image002">
          <a:extLst>
            <a:ext uri="{FF2B5EF4-FFF2-40B4-BE49-F238E27FC236}">
              <a16:creationId xmlns:a16="http://schemas.microsoft.com/office/drawing/2014/main" xmlns="" id="{00000000-0008-0000-0200-000086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63" name="AutoShape 1" descr="image002">
          <a:extLst>
            <a:ext uri="{FF2B5EF4-FFF2-40B4-BE49-F238E27FC236}">
              <a16:creationId xmlns:a16="http://schemas.microsoft.com/office/drawing/2014/main" xmlns="" id="{00000000-0008-0000-0200-000087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64" name="AutoShape 2" descr="image002">
          <a:extLst>
            <a:ext uri="{FF2B5EF4-FFF2-40B4-BE49-F238E27FC236}">
              <a16:creationId xmlns:a16="http://schemas.microsoft.com/office/drawing/2014/main" xmlns="" id="{00000000-0008-0000-0200-000088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65" name="AutoShape 3" descr="image002">
          <a:extLst>
            <a:ext uri="{FF2B5EF4-FFF2-40B4-BE49-F238E27FC236}">
              <a16:creationId xmlns:a16="http://schemas.microsoft.com/office/drawing/2014/main" xmlns="" id="{00000000-0008-0000-0200-000089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66" name="AutoShape 4" descr="image002">
          <a:extLst>
            <a:ext uri="{FF2B5EF4-FFF2-40B4-BE49-F238E27FC236}">
              <a16:creationId xmlns:a16="http://schemas.microsoft.com/office/drawing/2014/main" xmlns="" id="{00000000-0008-0000-0200-00008A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67" name="AutoShape 10" descr="image002">
          <a:extLst>
            <a:ext uri="{FF2B5EF4-FFF2-40B4-BE49-F238E27FC236}">
              <a16:creationId xmlns:a16="http://schemas.microsoft.com/office/drawing/2014/main" xmlns="" id="{00000000-0008-0000-0200-00008B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68" name="AutoShape 1" descr="image002">
          <a:extLst>
            <a:ext uri="{FF2B5EF4-FFF2-40B4-BE49-F238E27FC236}">
              <a16:creationId xmlns:a16="http://schemas.microsoft.com/office/drawing/2014/main" xmlns="" id="{00000000-0008-0000-0200-00008C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69" name="AutoShape 2" descr="image002">
          <a:extLst>
            <a:ext uri="{FF2B5EF4-FFF2-40B4-BE49-F238E27FC236}">
              <a16:creationId xmlns:a16="http://schemas.microsoft.com/office/drawing/2014/main" xmlns="" id="{00000000-0008-0000-0200-00008D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70" name="AutoShape 3" descr="image002">
          <a:extLst>
            <a:ext uri="{FF2B5EF4-FFF2-40B4-BE49-F238E27FC236}">
              <a16:creationId xmlns:a16="http://schemas.microsoft.com/office/drawing/2014/main" xmlns="" id="{00000000-0008-0000-0200-00008E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71" name="AutoShape 4" descr="image002">
          <a:extLst>
            <a:ext uri="{FF2B5EF4-FFF2-40B4-BE49-F238E27FC236}">
              <a16:creationId xmlns:a16="http://schemas.microsoft.com/office/drawing/2014/main" xmlns="" id="{00000000-0008-0000-0200-00008F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72" name="AutoShape 10" descr="image002">
          <a:extLst>
            <a:ext uri="{FF2B5EF4-FFF2-40B4-BE49-F238E27FC236}">
              <a16:creationId xmlns:a16="http://schemas.microsoft.com/office/drawing/2014/main" xmlns="" id="{00000000-0008-0000-0200-000090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73" name="AutoShape 1" descr="image002">
          <a:extLst>
            <a:ext uri="{FF2B5EF4-FFF2-40B4-BE49-F238E27FC236}">
              <a16:creationId xmlns:a16="http://schemas.microsoft.com/office/drawing/2014/main" xmlns="" id="{00000000-0008-0000-0200-000091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74" name="AutoShape 2" descr="image002">
          <a:extLst>
            <a:ext uri="{FF2B5EF4-FFF2-40B4-BE49-F238E27FC236}">
              <a16:creationId xmlns:a16="http://schemas.microsoft.com/office/drawing/2014/main" xmlns="" id="{00000000-0008-0000-0200-000092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75" name="AutoShape 3" descr="image002">
          <a:extLst>
            <a:ext uri="{FF2B5EF4-FFF2-40B4-BE49-F238E27FC236}">
              <a16:creationId xmlns:a16="http://schemas.microsoft.com/office/drawing/2014/main" xmlns="" id="{00000000-0008-0000-0200-000093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76" name="AutoShape 4" descr="image002">
          <a:extLst>
            <a:ext uri="{FF2B5EF4-FFF2-40B4-BE49-F238E27FC236}">
              <a16:creationId xmlns:a16="http://schemas.microsoft.com/office/drawing/2014/main" xmlns="" id="{00000000-0008-0000-0200-000094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77" name="AutoShape 10" descr="image002">
          <a:extLst>
            <a:ext uri="{FF2B5EF4-FFF2-40B4-BE49-F238E27FC236}">
              <a16:creationId xmlns:a16="http://schemas.microsoft.com/office/drawing/2014/main" xmlns="" id="{00000000-0008-0000-0200-000095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52</xdr:row>
      <xdr:rowOff>0</xdr:rowOff>
    </xdr:from>
    <xdr:ext cx="142875" cy="123825"/>
    <xdr:sp macro="" textlink="">
      <xdr:nvSpPr>
        <xdr:cNvPr id="3478" name="AutoShape 1" descr="image002">
          <a:extLst>
            <a:ext uri="{FF2B5EF4-FFF2-40B4-BE49-F238E27FC236}">
              <a16:creationId xmlns:a16="http://schemas.microsoft.com/office/drawing/2014/main" xmlns="" id="{00000000-0008-0000-0200-0000960D0000}"/>
            </a:ext>
          </a:extLst>
        </xdr:cNvPr>
        <xdr:cNvSpPr>
          <a:spLocks noChangeAspect="1" noChangeArrowheads="1"/>
        </xdr:cNvSpPr>
      </xdr:nvSpPr>
      <xdr:spPr bwMode="auto">
        <a:xfrm>
          <a:off x="190500" y="54387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52</xdr:row>
      <xdr:rowOff>0</xdr:rowOff>
    </xdr:from>
    <xdr:ext cx="142875" cy="123825"/>
    <xdr:sp macro="" textlink="">
      <xdr:nvSpPr>
        <xdr:cNvPr id="3479" name="AutoShape 2" descr="image002">
          <a:extLst>
            <a:ext uri="{FF2B5EF4-FFF2-40B4-BE49-F238E27FC236}">
              <a16:creationId xmlns:a16="http://schemas.microsoft.com/office/drawing/2014/main" xmlns="" id="{00000000-0008-0000-0200-0000970D0000}"/>
            </a:ext>
          </a:extLst>
        </xdr:cNvPr>
        <xdr:cNvSpPr>
          <a:spLocks noChangeAspect="1" noChangeArrowheads="1"/>
        </xdr:cNvSpPr>
      </xdr:nvSpPr>
      <xdr:spPr bwMode="auto">
        <a:xfrm>
          <a:off x="190500" y="54387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52</xdr:row>
      <xdr:rowOff>0</xdr:rowOff>
    </xdr:from>
    <xdr:ext cx="142875" cy="123825"/>
    <xdr:sp macro="" textlink="">
      <xdr:nvSpPr>
        <xdr:cNvPr id="3480" name="AutoShape 3" descr="image002">
          <a:extLst>
            <a:ext uri="{FF2B5EF4-FFF2-40B4-BE49-F238E27FC236}">
              <a16:creationId xmlns:a16="http://schemas.microsoft.com/office/drawing/2014/main" xmlns="" id="{00000000-0008-0000-0200-0000980D0000}"/>
            </a:ext>
          </a:extLst>
        </xdr:cNvPr>
        <xdr:cNvSpPr>
          <a:spLocks noChangeAspect="1" noChangeArrowheads="1"/>
        </xdr:cNvSpPr>
      </xdr:nvSpPr>
      <xdr:spPr bwMode="auto">
        <a:xfrm>
          <a:off x="190500" y="54387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52</xdr:row>
      <xdr:rowOff>0</xdr:rowOff>
    </xdr:from>
    <xdr:ext cx="142875" cy="123825"/>
    <xdr:sp macro="" textlink="">
      <xdr:nvSpPr>
        <xdr:cNvPr id="3481" name="AutoShape 4" descr="image002">
          <a:extLst>
            <a:ext uri="{FF2B5EF4-FFF2-40B4-BE49-F238E27FC236}">
              <a16:creationId xmlns:a16="http://schemas.microsoft.com/office/drawing/2014/main" xmlns="" id="{00000000-0008-0000-0200-0000990D0000}"/>
            </a:ext>
          </a:extLst>
        </xdr:cNvPr>
        <xdr:cNvSpPr>
          <a:spLocks noChangeAspect="1" noChangeArrowheads="1"/>
        </xdr:cNvSpPr>
      </xdr:nvSpPr>
      <xdr:spPr bwMode="auto">
        <a:xfrm>
          <a:off x="190500" y="54387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52</xdr:row>
      <xdr:rowOff>0</xdr:rowOff>
    </xdr:from>
    <xdr:ext cx="142875" cy="123825"/>
    <xdr:sp macro="" textlink="">
      <xdr:nvSpPr>
        <xdr:cNvPr id="3482" name="AutoShape 10" descr="image002">
          <a:extLst>
            <a:ext uri="{FF2B5EF4-FFF2-40B4-BE49-F238E27FC236}">
              <a16:creationId xmlns:a16="http://schemas.microsoft.com/office/drawing/2014/main" xmlns="" id="{00000000-0008-0000-0200-00009A0D0000}"/>
            </a:ext>
          </a:extLst>
        </xdr:cNvPr>
        <xdr:cNvSpPr>
          <a:spLocks noChangeAspect="1" noChangeArrowheads="1"/>
        </xdr:cNvSpPr>
      </xdr:nvSpPr>
      <xdr:spPr bwMode="auto">
        <a:xfrm>
          <a:off x="190500" y="54387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483" name="AutoShape 1" descr="image002">
          <a:extLst>
            <a:ext uri="{FF2B5EF4-FFF2-40B4-BE49-F238E27FC236}">
              <a16:creationId xmlns:a16="http://schemas.microsoft.com/office/drawing/2014/main" xmlns="" id="{00000000-0008-0000-0200-00009B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484" name="AutoShape 2" descr="image002">
          <a:extLst>
            <a:ext uri="{FF2B5EF4-FFF2-40B4-BE49-F238E27FC236}">
              <a16:creationId xmlns:a16="http://schemas.microsoft.com/office/drawing/2014/main" xmlns="" id="{00000000-0008-0000-0200-00009C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485" name="AutoShape 3" descr="image002">
          <a:extLst>
            <a:ext uri="{FF2B5EF4-FFF2-40B4-BE49-F238E27FC236}">
              <a16:creationId xmlns:a16="http://schemas.microsoft.com/office/drawing/2014/main" xmlns="" id="{00000000-0008-0000-0200-00009D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486" name="AutoShape 4" descr="image002">
          <a:extLst>
            <a:ext uri="{FF2B5EF4-FFF2-40B4-BE49-F238E27FC236}">
              <a16:creationId xmlns:a16="http://schemas.microsoft.com/office/drawing/2014/main" xmlns="" id="{00000000-0008-0000-0200-00009E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487" name="AutoShape 10" descr="image002">
          <a:extLst>
            <a:ext uri="{FF2B5EF4-FFF2-40B4-BE49-F238E27FC236}">
              <a16:creationId xmlns:a16="http://schemas.microsoft.com/office/drawing/2014/main" xmlns="" id="{00000000-0008-0000-0200-00009F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488" name="AutoShape 1" descr="image002">
          <a:extLst>
            <a:ext uri="{FF2B5EF4-FFF2-40B4-BE49-F238E27FC236}">
              <a16:creationId xmlns:a16="http://schemas.microsoft.com/office/drawing/2014/main" xmlns="" id="{00000000-0008-0000-0200-0000A0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489" name="AutoShape 2" descr="image002">
          <a:extLst>
            <a:ext uri="{FF2B5EF4-FFF2-40B4-BE49-F238E27FC236}">
              <a16:creationId xmlns:a16="http://schemas.microsoft.com/office/drawing/2014/main" xmlns="" id="{00000000-0008-0000-0200-0000A1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490" name="AutoShape 3" descr="image002">
          <a:extLst>
            <a:ext uri="{FF2B5EF4-FFF2-40B4-BE49-F238E27FC236}">
              <a16:creationId xmlns:a16="http://schemas.microsoft.com/office/drawing/2014/main" xmlns="" id="{00000000-0008-0000-0200-0000A2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491" name="AutoShape 4" descr="image002">
          <a:extLst>
            <a:ext uri="{FF2B5EF4-FFF2-40B4-BE49-F238E27FC236}">
              <a16:creationId xmlns:a16="http://schemas.microsoft.com/office/drawing/2014/main" xmlns="" id="{00000000-0008-0000-0200-0000A3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492" name="AutoShape 10" descr="image002">
          <a:extLst>
            <a:ext uri="{FF2B5EF4-FFF2-40B4-BE49-F238E27FC236}">
              <a16:creationId xmlns:a16="http://schemas.microsoft.com/office/drawing/2014/main" xmlns="" id="{00000000-0008-0000-0200-0000A4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493" name="AutoShape 1" descr="image002">
          <a:extLst>
            <a:ext uri="{FF2B5EF4-FFF2-40B4-BE49-F238E27FC236}">
              <a16:creationId xmlns:a16="http://schemas.microsoft.com/office/drawing/2014/main" xmlns="" id="{00000000-0008-0000-0200-0000A5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494" name="AutoShape 2" descr="image002">
          <a:extLst>
            <a:ext uri="{FF2B5EF4-FFF2-40B4-BE49-F238E27FC236}">
              <a16:creationId xmlns:a16="http://schemas.microsoft.com/office/drawing/2014/main" xmlns="" id="{00000000-0008-0000-0200-0000A6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495" name="AutoShape 3" descr="image002">
          <a:extLst>
            <a:ext uri="{FF2B5EF4-FFF2-40B4-BE49-F238E27FC236}">
              <a16:creationId xmlns:a16="http://schemas.microsoft.com/office/drawing/2014/main" xmlns="" id="{00000000-0008-0000-0200-0000A7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496" name="AutoShape 4" descr="image002">
          <a:extLst>
            <a:ext uri="{FF2B5EF4-FFF2-40B4-BE49-F238E27FC236}">
              <a16:creationId xmlns:a16="http://schemas.microsoft.com/office/drawing/2014/main" xmlns="" id="{00000000-0008-0000-0200-0000A8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497" name="AutoShape 10" descr="image002">
          <a:extLst>
            <a:ext uri="{FF2B5EF4-FFF2-40B4-BE49-F238E27FC236}">
              <a16:creationId xmlns:a16="http://schemas.microsoft.com/office/drawing/2014/main" xmlns="" id="{00000000-0008-0000-0200-0000A9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498" name="AutoShape 1" descr="image002">
          <a:extLst>
            <a:ext uri="{FF2B5EF4-FFF2-40B4-BE49-F238E27FC236}">
              <a16:creationId xmlns:a16="http://schemas.microsoft.com/office/drawing/2014/main" xmlns="" id="{00000000-0008-0000-0200-0000AA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499" name="AutoShape 2" descr="image002">
          <a:extLst>
            <a:ext uri="{FF2B5EF4-FFF2-40B4-BE49-F238E27FC236}">
              <a16:creationId xmlns:a16="http://schemas.microsoft.com/office/drawing/2014/main" xmlns="" id="{00000000-0008-0000-0200-0000AB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00" name="AutoShape 3" descr="image002">
          <a:extLst>
            <a:ext uri="{FF2B5EF4-FFF2-40B4-BE49-F238E27FC236}">
              <a16:creationId xmlns:a16="http://schemas.microsoft.com/office/drawing/2014/main" xmlns="" id="{00000000-0008-0000-0200-0000AC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01" name="AutoShape 4" descr="image002">
          <a:extLst>
            <a:ext uri="{FF2B5EF4-FFF2-40B4-BE49-F238E27FC236}">
              <a16:creationId xmlns:a16="http://schemas.microsoft.com/office/drawing/2014/main" xmlns="" id="{00000000-0008-0000-0200-0000AD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02" name="AutoShape 10" descr="image002">
          <a:extLst>
            <a:ext uri="{FF2B5EF4-FFF2-40B4-BE49-F238E27FC236}">
              <a16:creationId xmlns:a16="http://schemas.microsoft.com/office/drawing/2014/main" xmlns="" id="{00000000-0008-0000-0200-0000AE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03" name="AutoShape 1" descr="image002">
          <a:extLst>
            <a:ext uri="{FF2B5EF4-FFF2-40B4-BE49-F238E27FC236}">
              <a16:creationId xmlns:a16="http://schemas.microsoft.com/office/drawing/2014/main" xmlns="" id="{00000000-0008-0000-0200-0000AF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04" name="AutoShape 2" descr="image002">
          <a:extLst>
            <a:ext uri="{FF2B5EF4-FFF2-40B4-BE49-F238E27FC236}">
              <a16:creationId xmlns:a16="http://schemas.microsoft.com/office/drawing/2014/main" xmlns="" id="{00000000-0008-0000-0200-0000B0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05" name="AutoShape 3" descr="image002">
          <a:extLst>
            <a:ext uri="{FF2B5EF4-FFF2-40B4-BE49-F238E27FC236}">
              <a16:creationId xmlns:a16="http://schemas.microsoft.com/office/drawing/2014/main" xmlns="" id="{00000000-0008-0000-0200-0000B1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06" name="AutoShape 4" descr="image002">
          <a:extLst>
            <a:ext uri="{FF2B5EF4-FFF2-40B4-BE49-F238E27FC236}">
              <a16:creationId xmlns:a16="http://schemas.microsoft.com/office/drawing/2014/main" xmlns="" id="{00000000-0008-0000-0200-0000B2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07" name="AutoShape 10" descr="image002">
          <a:extLst>
            <a:ext uri="{FF2B5EF4-FFF2-40B4-BE49-F238E27FC236}">
              <a16:creationId xmlns:a16="http://schemas.microsoft.com/office/drawing/2014/main" xmlns="" id="{00000000-0008-0000-0200-0000B3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08" name="AutoShape 1" descr="image002">
          <a:extLst>
            <a:ext uri="{FF2B5EF4-FFF2-40B4-BE49-F238E27FC236}">
              <a16:creationId xmlns:a16="http://schemas.microsoft.com/office/drawing/2014/main" xmlns="" id="{00000000-0008-0000-0200-0000B4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09" name="AutoShape 2" descr="image002">
          <a:extLst>
            <a:ext uri="{FF2B5EF4-FFF2-40B4-BE49-F238E27FC236}">
              <a16:creationId xmlns:a16="http://schemas.microsoft.com/office/drawing/2014/main" xmlns="" id="{00000000-0008-0000-0200-0000B5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10" name="AutoShape 3" descr="image002">
          <a:extLst>
            <a:ext uri="{FF2B5EF4-FFF2-40B4-BE49-F238E27FC236}">
              <a16:creationId xmlns:a16="http://schemas.microsoft.com/office/drawing/2014/main" xmlns="" id="{00000000-0008-0000-0200-0000B6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11" name="AutoShape 4" descr="image002">
          <a:extLst>
            <a:ext uri="{FF2B5EF4-FFF2-40B4-BE49-F238E27FC236}">
              <a16:creationId xmlns:a16="http://schemas.microsoft.com/office/drawing/2014/main" xmlns="" id="{00000000-0008-0000-0200-0000B7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12" name="AutoShape 10" descr="image002">
          <a:extLst>
            <a:ext uri="{FF2B5EF4-FFF2-40B4-BE49-F238E27FC236}">
              <a16:creationId xmlns:a16="http://schemas.microsoft.com/office/drawing/2014/main" xmlns="" id="{00000000-0008-0000-0200-0000B8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13" name="AutoShape 1" descr="image002">
          <a:extLst>
            <a:ext uri="{FF2B5EF4-FFF2-40B4-BE49-F238E27FC236}">
              <a16:creationId xmlns:a16="http://schemas.microsoft.com/office/drawing/2014/main" xmlns="" id="{00000000-0008-0000-0200-0000B9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14" name="AutoShape 2" descr="image002">
          <a:extLst>
            <a:ext uri="{FF2B5EF4-FFF2-40B4-BE49-F238E27FC236}">
              <a16:creationId xmlns:a16="http://schemas.microsoft.com/office/drawing/2014/main" xmlns="" id="{00000000-0008-0000-0200-0000BA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15" name="AutoShape 3" descr="image002">
          <a:extLst>
            <a:ext uri="{FF2B5EF4-FFF2-40B4-BE49-F238E27FC236}">
              <a16:creationId xmlns:a16="http://schemas.microsoft.com/office/drawing/2014/main" xmlns="" id="{00000000-0008-0000-0200-0000BB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16" name="AutoShape 4" descr="image002">
          <a:extLst>
            <a:ext uri="{FF2B5EF4-FFF2-40B4-BE49-F238E27FC236}">
              <a16:creationId xmlns:a16="http://schemas.microsoft.com/office/drawing/2014/main" xmlns="" id="{00000000-0008-0000-0200-0000BC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17" name="AutoShape 10" descr="image002">
          <a:extLst>
            <a:ext uri="{FF2B5EF4-FFF2-40B4-BE49-F238E27FC236}">
              <a16:creationId xmlns:a16="http://schemas.microsoft.com/office/drawing/2014/main" xmlns="" id="{00000000-0008-0000-0200-0000BD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98</xdr:row>
      <xdr:rowOff>0</xdr:rowOff>
    </xdr:from>
    <xdr:ext cx="142875" cy="123825"/>
    <xdr:sp macro="" textlink="">
      <xdr:nvSpPr>
        <xdr:cNvPr id="3518" name="AutoShape 1" descr="image002">
          <a:extLst>
            <a:ext uri="{FF2B5EF4-FFF2-40B4-BE49-F238E27FC236}">
              <a16:creationId xmlns:a16="http://schemas.microsoft.com/office/drawing/2014/main" xmlns="" id="{00000000-0008-0000-0200-0000BE0D0000}"/>
            </a:ext>
          </a:extLst>
        </xdr:cNvPr>
        <xdr:cNvSpPr>
          <a:spLocks noChangeAspect="1" noChangeArrowheads="1"/>
        </xdr:cNvSpPr>
      </xdr:nvSpPr>
      <xdr:spPr bwMode="auto">
        <a:xfrm>
          <a:off x="190500" y="13535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98</xdr:row>
      <xdr:rowOff>0</xdr:rowOff>
    </xdr:from>
    <xdr:ext cx="142875" cy="123825"/>
    <xdr:sp macro="" textlink="">
      <xdr:nvSpPr>
        <xdr:cNvPr id="3519" name="AutoShape 2" descr="image002">
          <a:extLst>
            <a:ext uri="{FF2B5EF4-FFF2-40B4-BE49-F238E27FC236}">
              <a16:creationId xmlns:a16="http://schemas.microsoft.com/office/drawing/2014/main" xmlns="" id="{00000000-0008-0000-0200-0000BF0D0000}"/>
            </a:ext>
          </a:extLst>
        </xdr:cNvPr>
        <xdr:cNvSpPr>
          <a:spLocks noChangeAspect="1" noChangeArrowheads="1"/>
        </xdr:cNvSpPr>
      </xdr:nvSpPr>
      <xdr:spPr bwMode="auto">
        <a:xfrm>
          <a:off x="190500" y="13535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98</xdr:row>
      <xdr:rowOff>0</xdr:rowOff>
    </xdr:from>
    <xdr:ext cx="142875" cy="123825"/>
    <xdr:sp macro="" textlink="">
      <xdr:nvSpPr>
        <xdr:cNvPr id="3520" name="AutoShape 3" descr="image002">
          <a:extLst>
            <a:ext uri="{FF2B5EF4-FFF2-40B4-BE49-F238E27FC236}">
              <a16:creationId xmlns:a16="http://schemas.microsoft.com/office/drawing/2014/main" xmlns="" id="{00000000-0008-0000-0200-0000C00D0000}"/>
            </a:ext>
          </a:extLst>
        </xdr:cNvPr>
        <xdr:cNvSpPr>
          <a:spLocks noChangeAspect="1" noChangeArrowheads="1"/>
        </xdr:cNvSpPr>
      </xdr:nvSpPr>
      <xdr:spPr bwMode="auto">
        <a:xfrm>
          <a:off x="190500" y="13535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98</xdr:row>
      <xdr:rowOff>0</xdr:rowOff>
    </xdr:from>
    <xdr:ext cx="142875" cy="123825"/>
    <xdr:sp macro="" textlink="">
      <xdr:nvSpPr>
        <xdr:cNvPr id="3521" name="AutoShape 4" descr="image002">
          <a:extLst>
            <a:ext uri="{FF2B5EF4-FFF2-40B4-BE49-F238E27FC236}">
              <a16:creationId xmlns:a16="http://schemas.microsoft.com/office/drawing/2014/main" xmlns="" id="{00000000-0008-0000-0200-0000C10D0000}"/>
            </a:ext>
          </a:extLst>
        </xdr:cNvPr>
        <xdr:cNvSpPr>
          <a:spLocks noChangeAspect="1" noChangeArrowheads="1"/>
        </xdr:cNvSpPr>
      </xdr:nvSpPr>
      <xdr:spPr bwMode="auto">
        <a:xfrm>
          <a:off x="190500" y="13535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98</xdr:row>
      <xdr:rowOff>0</xdr:rowOff>
    </xdr:from>
    <xdr:ext cx="142875" cy="123825"/>
    <xdr:sp macro="" textlink="">
      <xdr:nvSpPr>
        <xdr:cNvPr id="3522" name="AutoShape 10" descr="image002">
          <a:extLst>
            <a:ext uri="{FF2B5EF4-FFF2-40B4-BE49-F238E27FC236}">
              <a16:creationId xmlns:a16="http://schemas.microsoft.com/office/drawing/2014/main" xmlns="" id="{00000000-0008-0000-0200-0000C20D0000}"/>
            </a:ext>
          </a:extLst>
        </xdr:cNvPr>
        <xdr:cNvSpPr>
          <a:spLocks noChangeAspect="1" noChangeArrowheads="1"/>
        </xdr:cNvSpPr>
      </xdr:nvSpPr>
      <xdr:spPr bwMode="auto">
        <a:xfrm>
          <a:off x="190500" y="13535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23" name="AutoShape 1" descr="image002">
          <a:extLst>
            <a:ext uri="{FF2B5EF4-FFF2-40B4-BE49-F238E27FC236}">
              <a16:creationId xmlns:a16="http://schemas.microsoft.com/office/drawing/2014/main" xmlns="" id="{00000000-0008-0000-0200-0000C3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24" name="AutoShape 2" descr="image002">
          <a:extLst>
            <a:ext uri="{FF2B5EF4-FFF2-40B4-BE49-F238E27FC236}">
              <a16:creationId xmlns:a16="http://schemas.microsoft.com/office/drawing/2014/main" xmlns="" id="{00000000-0008-0000-0200-0000C4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25" name="AutoShape 3" descr="image002">
          <a:extLst>
            <a:ext uri="{FF2B5EF4-FFF2-40B4-BE49-F238E27FC236}">
              <a16:creationId xmlns:a16="http://schemas.microsoft.com/office/drawing/2014/main" xmlns="" id="{00000000-0008-0000-0200-0000C5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26" name="AutoShape 4" descr="image002">
          <a:extLst>
            <a:ext uri="{FF2B5EF4-FFF2-40B4-BE49-F238E27FC236}">
              <a16:creationId xmlns:a16="http://schemas.microsoft.com/office/drawing/2014/main" xmlns="" id="{00000000-0008-0000-0200-0000C6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27" name="AutoShape 10" descr="image002">
          <a:extLst>
            <a:ext uri="{FF2B5EF4-FFF2-40B4-BE49-F238E27FC236}">
              <a16:creationId xmlns:a16="http://schemas.microsoft.com/office/drawing/2014/main" xmlns="" id="{00000000-0008-0000-0200-0000C7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28" name="AutoShape 1" descr="image002">
          <a:extLst>
            <a:ext uri="{FF2B5EF4-FFF2-40B4-BE49-F238E27FC236}">
              <a16:creationId xmlns:a16="http://schemas.microsoft.com/office/drawing/2014/main" xmlns="" id="{00000000-0008-0000-0200-0000C8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29" name="AutoShape 2" descr="image002">
          <a:extLst>
            <a:ext uri="{FF2B5EF4-FFF2-40B4-BE49-F238E27FC236}">
              <a16:creationId xmlns:a16="http://schemas.microsoft.com/office/drawing/2014/main" xmlns="" id="{00000000-0008-0000-0200-0000C9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30" name="AutoShape 3" descr="image002">
          <a:extLst>
            <a:ext uri="{FF2B5EF4-FFF2-40B4-BE49-F238E27FC236}">
              <a16:creationId xmlns:a16="http://schemas.microsoft.com/office/drawing/2014/main" xmlns="" id="{00000000-0008-0000-0200-0000CA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31" name="AutoShape 4" descr="image002">
          <a:extLst>
            <a:ext uri="{FF2B5EF4-FFF2-40B4-BE49-F238E27FC236}">
              <a16:creationId xmlns:a16="http://schemas.microsoft.com/office/drawing/2014/main" xmlns="" id="{00000000-0008-0000-0200-0000CB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32" name="AutoShape 10" descr="image002">
          <a:extLst>
            <a:ext uri="{FF2B5EF4-FFF2-40B4-BE49-F238E27FC236}">
              <a16:creationId xmlns:a16="http://schemas.microsoft.com/office/drawing/2014/main" xmlns="" id="{00000000-0008-0000-0200-0000CC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33" name="AutoShape 1" descr="image002">
          <a:extLst>
            <a:ext uri="{FF2B5EF4-FFF2-40B4-BE49-F238E27FC236}">
              <a16:creationId xmlns:a16="http://schemas.microsoft.com/office/drawing/2014/main" xmlns="" id="{00000000-0008-0000-0200-0000CD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34" name="AutoShape 2" descr="image002">
          <a:extLst>
            <a:ext uri="{FF2B5EF4-FFF2-40B4-BE49-F238E27FC236}">
              <a16:creationId xmlns:a16="http://schemas.microsoft.com/office/drawing/2014/main" xmlns="" id="{00000000-0008-0000-0200-0000CE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35" name="AutoShape 3" descr="image002">
          <a:extLst>
            <a:ext uri="{FF2B5EF4-FFF2-40B4-BE49-F238E27FC236}">
              <a16:creationId xmlns:a16="http://schemas.microsoft.com/office/drawing/2014/main" xmlns="" id="{00000000-0008-0000-0200-0000CF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36" name="AutoShape 4" descr="image002">
          <a:extLst>
            <a:ext uri="{FF2B5EF4-FFF2-40B4-BE49-F238E27FC236}">
              <a16:creationId xmlns:a16="http://schemas.microsoft.com/office/drawing/2014/main" xmlns="" id="{00000000-0008-0000-0200-0000D0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37" name="AutoShape 10" descr="image002">
          <a:extLst>
            <a:ext uri="{FF2B5EF4-FFF2-40B4-BE49-F238E27FC236}">
              <a16:creationId xmlns:a16="http://schemas.microsoft.com/office/drawing/2014/main" xmlns="" id="{00000000-0008-0000-0200-0000D1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38" name="AutoShape 1" descr="image002">
          <a:extLst>
            <a:ext uri="{FF2B5EF4-FFF2-40B4-BE49-F238E27FC236}">
              <a16:creationId xmlns:a16="http://schemas.microsoft.com/office/drawing/2014/main" xmlns="" id="{00000000-0008-0000-0200-0000D2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39" name="AutoShape 2" descr="image002">
          <a:extLst>
            <a:ext uri="{FF2B5EF4-FFF2-40B4-BE49-F238E27FC236}">
              <a16:creationId xmlns:a16="http://schemas.microsoft.com/office/drawing/2014/main" xmlns="" id="{00000000-0008-0000-0200-0000D3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40" name="AutoShape 3" descr="image002">
          <a:extLst>
            <a:ext uri="{FF2B5EF4-FFF2-40B4-BE49-F238E27FC236}">
              <a16:creationId xmlns:a16="http://schemas.microsoft.com/office/drawing/2014/main" xmlns="" id="{00000000-0008-0000-0200-0000D4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41" name="AutoShape 4" descr="image002">
          <a:extLst>
            <a:ext uri="{FF2B5EF4-FFF2-40B4-BE49-F238E27FC236}">
              <a16:creationId xmlns:a16="http://schemas.microsoft.com/office/drawing/2014/main" xmlns="" id="{00000000-0008-0000-0200-0000D5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42" name="AutoShape 10" descr="image002">
          <a:extLst>
            <a:ext uri="{FF2B5EF4-FFF2-40B4-BE49-F238E27FC236}">
              <a16:creationId xmlns:a16="http://schemas.microsoft.com/office/drawing/2014/main" xmlns="" id="{00000000-0008-0000-0200-0000D6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43" name="AutoShape 1" descr="image002">
          <a:extLst>
            <a:ext uri="{FF2B5EF4-FFF2-40B4-BE49-F238E27FC236}">
              <a16:creationId xmlns:a16="http://schemas.microsoft.com/office/drawing/2014/main" xmlns="" id="{00000000-0008-0000-0200-0000D7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44" name="AutoShape 2" descr="image002">
          <a:extLst>
            <a:ext uri="{FF2B5EF4-FFF2-40B4-BE49-F238E27FC236}">
              <a16:creationId xmlns:a16="http://schemas.microsoft.com/office/drawing/2014/main" xmlns="" id="{00000000-0008-0000-0200-0000D8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45" name="AutoShape 3" descr="image002">
          <a:extLst>
            <a:ext uri="{FF2B5EF4-FFF2-40B4-BE49-F238E27FC236}">
              <a16:creationId xmlns:a16="http://schemas.microsoft.com/office/drawing/2014/main" xmlns="" id="{00000000-0008-0000-0200-0000D9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46" name="AutoShape 4" descr="image002">
          <a:extLst>
            <a:ext uri="{FF2B5EF4-FFF2-40B4-BE49-F238E27FC236}">
              <a16:creationId xmlns:a16="http://schemas.microsoft.com/office/drawing/2014/main" xmlns="" id="{00000000-0008-0000-0200-0000DA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47" name="AutoShape 10" descr="image002">
          <a:extLst>
            <a:ext uri="{FF2B5EF4-FFF2-40B4-BE49-F238E27FC236}">
              <a16:creationId xmlns:a16="http://schemas.microsoft.com/office/drawing/2014/main" xmlns="" id="{00000000-0008-0000-0200-0000DB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48" name="AutoShape 1" descr="image002">
          <a:extLst>
            <a:ext uri="{FF2B5EF4-FFF2-40B4-BE49-F238E27FC236}">
              <a16:creationId xmlns:a16="http://schemas.microsoft.com/office/drawing/2014/main" xmlns="" id="{00000000-0008-0000-0200-0000DC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49" name="AutoShape 2" descr="image002">
          <a:extLst>
            <a:ext uri="{FF2B5EF4-FFF2-40B4-BE49-F238E27FC236}">
              <a16:creationId xmlns:a16="http://schemas.microsoft.com/office/drawing/2014/main" xmlns="" id="{00000000-0008-0000-0200-0000DD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50" name="AutoShape 3" descr="image002">
          <a:extLst>
            <a:ext uri="{FF2B5EF4-FFF2-40B4-BE49-F238E27FC236}">
              <a16:creationId xmlns:a16="http://schemas.microsoft.com/office/drawing/2014/main" xmlns="" id="{00000000-0008-0000-0200-0000DE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51" name="AutoShape 4" descr="image002">
          <a:extLst>
            <a:ext uri="{FF2B5EF4-FFF2-40B4-BE49-F238E27FC236}">
              <a16:creationId xmlns:a16="http://schemas.microsoft.com/office/drawing/2014/main" xmlns="" id="{00000000-0008-0000-0200-0000DF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52" name="AutoShape 10" descr="image002">
          <a:extLst>
            <a:ext uri="{FF2B5EF4-FFF2-40B4-BE49-F238E27FC236}">
              <a16:creationId xmlns:a16="http://schemas.microsoft.com/office/drawing/2014/main" xmlns="" id="{00000000-0008-0000-0200-0000E0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53" name="AutoShape 1" descr="image002">
          <a:extLst>
            <a:ext uri="{FF2B5EF4-FFF2-40B4-BE49-F238E27FC236}">
              <a16:creationId xmlns:a16="http://schemas.microsoft.com/office/drawing/2014/main" xmlns="" id="{00000000-0008-0000-0200-0000E1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54" name="AutoShape 2" descr="image002">
          <a:extLst>
            <a:ext uri="{FF2B5EF4-FFF2-40B4-BE49-F238E27FC236}">
              <a16:creationId xmlns:a16="http://schemas.microsoft.com/office/drawing/2014/main" xmlns="" id="{00000000-0008-0000-0200-0000E2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55" name="AutoShape 3" descr="image002">
          <a:extLst>
            <a:ext uri="{FF2B5EF4-FFF2-40B4-BE49-F238E27FC236}">
              <a16:creationId xmlns:a16="http://schemas.microsoft.com/office/drawing/2014/main" xmlns="" id="{00000000-0008-0000-0200-0000E3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56" name="AutoShape 4" descr="image002">
          <a:extLst>
            <a:ext uri="{FF2B5EF4-FFF2-40B4-BE49-F238E27FC236}">
              <a16:creationId xmlns:a16="http://schemas.microsoft.com/office/drawing/2014/main" xmlns="" id="{00000000-0008-0000-0200-0000E4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57" name="AutoShape 10" descr="image002">
          <a:extLst>
            <a:ext uri="{FF2B5EF4-FFF2-40B4-BE49-F238E27FC236}">
              <a16:creationId xmlns:a16="http://schemas.microsoft.com/office/drawing/2014/main" xmlns="" id="{00000000-0008-0000-0200-0000E5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98</xdr:row>
      <xdr:rowOff>0</xdr:rowOff>
    </xdr:from>
    <xdr:ext cx="142875" cy="123825"/>
    <xdr:sp macro="" textlink="">
      <xdr:nvSpPr>
        <xdr:cNvPr id="3558" name="AutoShape 1" descr="image002">
          <a:extLst>
            <a:ext uri="{FF2B5EF4-FFF2-40B4-BE49-F238E27FC236}">
              <a16:creationId xmlns:a16="http://schemas.microsoft.com/office/drawing/2014/main" xmlns="" id="{00000000-0008-0000-0200-0000E60D0000}"/>
            </a:ext>
          </a:extLst>
        </xdr:cNvPr>
        <xdr:cNvSpPr>
          <a:spLocks noChangeAspect="1" noChangeArrowheads="1"/>
        </xdr:cNvSpPr>
      </xdr:nvSpPr>
      <xdr:spPr bwMode="auto">
        <a:xfrm>
          <a:off x="190500" y="13535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98</xdr:row>
      <xdr:rowOff>0</xdr:rowOff>
    </xdr:from>
    <xdr:ext cx="142875" cy="123825"/>
    <xdr:sp macro="" textlink="">
      <xdr:nvSpPr>
        <xdr:cNvPr id="3559" name="AutoShape 2" descr="image002">
          <a:extLst>
            <a:ext uri="{FF2B5EF4-FFF2-40B4-BE49-F238E27FC236}">
              <a16:creationId xmlns:a16="http://schemas.microsoft.com/office/drawing/2014/main" xmlns="" id="{00000000-0008-0000-0200-0000E70D0000}"/>
            </a:ext>
          </a:extLst>
        </xdr:cNvPr>
        <xdr:cNvSpPr>
          <a:spLocks noChangeAspect="1" noChangeArrowheads="1"/>
        </xdr:cNvSpPr>
      </xdr:nvSpPr>
      <xdr:spPr bwMode="auto">
        <a:xfrm>
          <a:off x="190500" y="13535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98</xdr:row>
      <xdr:rowOff>0</xdr:rowOff>
    </xdr:from>
    <xdr:ext cx="142875" cy="123825"/>
    <xdr:sp macro="" textlink="">
      <xdr:nvSpPr>
        <xdr:cNvPr id="3560" name="AutoShape 3" descr="image002">
          <a:extLst>
            <a:ext uri="{FF2B5EF4-FFF2-40B4-BE49-F238E27FC236}">
              <a16:creationId xmlns:a16="http://schemas.microsoft.com/office/drawing/2014/main" xmlns="" id="{00000000-0008-0000-0200-0000E80D0000}"/>
            </a:ext>
          </a:extLst>
        </xdr:cNvPr>
        <xdr:cNvSpPr>
          <a:spLocks noChangeAspect="1" noChangeArrowheads="1"/>
        </xdr:cNvSpPr>
      </xdr:nvSpPr>
      <xdr:spPr bwMode="auto">
        <a:xfrm>
          <a:off x="190500" y="13535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98</xdr:row>
      <xdr:rowOff>0</xdr:rowOff>
    </xdr:from>
    <xdr:ext cx="142875" cy="123825"/>
    <xdr:sp macro="" textlink="">
      <xdr:nvSpPr>
        <xdr:cNvPr id="3561" name="AutoShape 4" descr="image002">
          <a:extLst>
            <a:ext uri="{FF2B5EF4-FFF2-40B4-BE49-F238E27FC236}">
              <a16:creationId xmlns:a16="http://schemas.microsoft.com/office/drawing/2014/main" xmlns="" id="{00000000-0008-0000-0200-0000E90D0000}"/>
            </a:ext>
          </a:extLst>
        </xdr:cNvPr>
        <xdr:cNvSpPr>
          <a:spLocks noChangeAspect="1" noChangeArrowheads="1"/>
        </xdr:cNvSpPr>
      </xdr:nvSpPr>
      <xdr:spPr bwMode="auto">
        <a:xfrm>
          <a:off x="190500" y="13535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98</xdr:row>
      <xdr:rowOff>0</xdr:rowOff>
    </xdr:from>
    <xdr:ext cx="142875" cy="123825"/>
    <xdr:sp macro="" textlink="">
      <xdr:nvSpPr>
        <xdr:cNvPr id="3562" name="AutoShape 10" descr="image002">
          <a:extLst>
            <a:ext uri="{FF2B5EF4-FFF2-40B4-BE49-F238E27FC236}">
              <a16:creationId xmlns:a16="http://schemas.microsoft.com/office/drawing/2014/main" xmlns="" id="{00000000-0008-0000-0200-0000EA0D0000}"/>
            </a:ext>
          </a:extLst>
        </xdr:cNvPr>
        <xdr:cNvSpPr>
          <a:spLocks noChangeAspect="1" noChangeArrowheads="1"/>
        </xdr:cNvSpPr>
      </xdr:nvSpPr>
      <xdr:spPr bwMode="auto">
        <a:xfrm>
          <a:off x="190500" y="13535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63" name="AutoShape 1" descr="image002">
          <a:extLst>
            <a:ext uri="{FF2B5EF4-FFF2-40B4-BE49-F238E27FC236}">
              <a16:creationId xmlns:a16="http://schemas.microsoft.com/office/drawing/2014/main" xmlns="" id="{00000000-0008-0000-0200-0000EB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64" name="AutoShape 2" descr="image002">
          <a:extLst>
            <a:ext uri="{FF2B5EF4-FFF2-40B4-BE49-F238E27FC236}">
              <a16:creationId xmlns:a16="http://schemas.microsoft.com/office/drawing/2014/main" xmlns="" id="{00000000-0008-0000-0200-0000EC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65" name="AutoShape 3" descr="image002">
          <a:extLst>
            <a:ext uri="{FF2B5EF4-FFF2-40B4-BE49-F238E27FC236}">
              <a16:creationId xmlns:a16="http://schemas.microsoft.com/office/drawing/2014/main" xmlns="" id="{00000000-0008-0000-0200-0000ED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66" name="AutoShape 4" descr="image002">
          <a:extLst>
            <a:ext uri="{FF2B5EF4-FFF2-40B4-BE49-F238E27FC236}">
              <a16:creationId xmlns:a16="http://schemas.microsoft.com/office/drawing/2014/main" xmlns="" id="{00000000-0008-0000-0200-0000EE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67" name="AutoShape 10" descr="image002">
          <a:extLst>
            <a:ext uri="{FF2B5EF4-FFF2-40B4-BE49-F238E27FC236}">
              <a16:creationId xmlns:a16="http://schemas.microsoft.com/office/drawing/2014/main" xmlns="" id="{00000000-0008-0000-0200-0000EF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68" name="AutoShape 1" descr="image002">
          <a:extLst>
            <a:ext uri="{FF2B5EF4-FFF2-40B4-BE49-F238E27FC236}">
              <a16:creationId xmlns:a16="http://schemas.microsoft.com/office/drawing/2014/main" xmlns="" id="{00000000-0008-0000-0200-0000F0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69" name="AutoShape 2" descr="image002">
          <a:extLst>
            <a:ext uri="{FF2B5EF4-FFF2-40B4-BE49-F238E27FC236}">
              <a16:creationId xmlns:a16="http://schemas.microsoft.com/office/drawing/2014/main" xmlns="" id="{00000000-0008-0000-0200-0000F1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70" name="AutoShape 3" descr="image002">
          <a:extLst>
            <a:ext uri="{FF2B5EF4-FFF2-40B4-BE49-F238E27FC236}">
              <a16:creationId xmlns:a16="http://schemas.microsoft.com/office/drawing/2014/main" xmlns="" id="{00000000-0008-0000-0200-0000F2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71" name="AutoShape 4" descr="image002">
          <a:extLst>
            <a:ext uri="{FF2B5EF4-FFF2-40B4-BE49-F238E27FC236}">
              <a16:creationId xmlns:a16="http://schemas.microsoft.com/office/drawing/2014/main" xmlns="" id="{00000000-0008-0000-0200-0000F3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72" name="AutoShape 10" descr="image002">
          <a:extLst>
            <a:ext uri="{FF2B5EF4-FFF2-40B4-BE49-F238E27FC236}">
              <a16:creationId xmlns:a16="http://schemas.microsoft.com/office/drawing/2014/main" xmlns="" id="{00000000-0008-0000-0200-0000F4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73" name="AutoShape 1" descr="image002">
          <a:extLst>
            <a:ext uri="{FF2B5EF4-FFF2-40B4-BE49-F238E27FC236}">
              <a16:creationId xmlns:a16="http://schemas.microsoft.com/office/drawing/2014/main" xmlns="" id="{00000000-0008-0000-0200-0000F5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74" name="AutoShape 2" descr="image002">
          <a:extLst>
            <a:ext uri="{FF2B5EF4-FFF2-40B4-BE49-F238E27FC236}">
              <a16:creationId xmlns:a16="http://schemas.microsoft.com/office/drawing/2014/main" xmlns="" id="{00000000-0008-0000-0200-0000F6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75" name="AutoShape 3" descr="image002">
          <a:extLst>
            <a:ext uri="{FF2B5EF4-FFF2-40B4-BE49-F238E27FC236}">
              <a16:creationId xmlns:a16="http://schemas.microsoft.com/office/drawing/2014/main" xmlns="" id="{00000000-0008-0000-0200-0000F7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76" name="AutoShape 4" descr="image002">
          <a:extLst>
            <a:ext uri="{FF2B5EF4-FFF2-40B4-BE49-F238E27FC236}">
              <a16:creationId xmlns:a16="http://schemas.microsoft.com/office/drawing/2014/main" xmlns="" id="{00000000-0008-0000-0200-0000F8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77" name="AutoShape 10" descr="image002">
          <a:extLst>
            <a:ext uri="{FF2B5EF4-FFF2-40B4-BE49-F238E27FC236}">
              <a16:creationId xmlns:a16="http://schemas.microsoft.com/office/drawing/2014/main" xmlns="" id="{00000000-0008-0000-0200-0000F9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78" name="AutoShape 1" descr="image002">
          <a:extLst>
            <a:ext uri="{FF2B5EF4-FFF2-40B4-BE49-F238E27FC236}">
              <a16:creationId xmlns:a16="http://schemas.microsoft.com/office/drawing/2014/main" xmlns="" id="{00000000-0008-0000-0200-0000FA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79" name="AutoShape 2" descr="image002">
          <a:extLst>
            <a:ext uri="{FF2B5EF4-FFF2-40B4-BE49-F238E27FC236}">
              <a16:creationId xmlns:a16="http://schemas.microsoft.com/office/drawing/2014/main" xmlns="" id="{00000000-0008-0000-0200-0000FB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80" name="AutoShape 3" descr="image002">
          <a:extLst>
            <a:ext uri="{FF2B5EF4-FFF2-40B4-BE49-F238E27FC236}">
              <a16:creationId xmlns:a16="http://schemas.microsoft.com/office/drawing/2014/main" xmlns="" id="{00000000-0008-0000-0200-0000FC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81" name="AutoShape 4" descr="image002">
          <a:extLst>
            <a:ext uri="{FF2B5EF4-FFF2-40B4-BE49-F238E27FC236}">
              <a16:creationId xmlns:a16="http://schemas.microsoft.com/office/drawing/2014/main" xmlns="" id="{00000000-0008-0000-0200-0000FD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82" name="AutoShape 10" descr="image002">
          <a:extLst>
            <a:ext uri="{FF2B5EF4-FFF2-40B4-BE49-F238E27FC236}">
              <a16:creationId xmlns:a16="http://schemas.microsoft.com/office/drawing/2014/main" xmlns="" id="{00000000-0008-0000-0200-0000FE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83" name="AutoShape 1" descr="image002">
          <a:extLst>
            <a:ext uri="{FF2B5EF4-FFF2-40B4-BE49-F238E27FC236}">
              <a16:creationId xmlns:a16="http://schemas.microsoft.com/office/drawing/2014/main" xmlns="" id="{00000000-0008-0000-0200-0000FF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84" name="AutoShape 2" descr="image002">
          <a:extLst>
            <a:ext uri="{FF2B5EF4-FFF2-40B4-BE49-F238E27FC236}">
              <a16:creationId xmlns:a16="http://schemas.microsoft.com/office/drawing/2014/main" xmlns="" id="{00000000-0008-0000-0200-000000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85" name="AutoShape 3" descr="image002">
          <a:extLst>
            <a:ext uri="{FF2B5EF4-FFF2-40B4-BE49-F238E27FC236}">
              <a16:creationId xmlns:a16="http://schemas.microsoft.com/office/drawing/2014/main" xmlns="" id="{00000000-0008-0000-0200-000001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86" name="AutoShape 4" descr="image002">
          <a:extLst>
            <a:ext uri="{FF2B5EF4-FFF2-40B4-BE49-F238E27FC236}">
              <a16:creationId xmlns:a16="http://schemas.microsoft.com/office/drawing/2014/main" xmlns="" id="{00000000-0008-0000-0200-000002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87" name="AutoShape 10" descr="image002">
          <a:extLst>
            <a:ext uri="{FF2B5EF4-FFF2-40B4-BE49-F238E27FC236}">
              <a16:creationId xmlns:a16="http://schemas.microsoft.com/office/drawing/2014/main" xmlns="" id="{00000000-0008-0000-0200-000003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88" name="AutoShape 1" descr="image002">
          <a:extLst>
            <a:ext uri="{FF2B5EF4-FFF2-40B4-BE49-F238E27FC236}">
              <a16:creationId xmlns:a16="http://schemas.microsoft.com/office/drawing/2014/main" xmlns="" id="{00000000-0008-0000-0200-000004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89" name="AutoShape 2" descr="image002">
          <a:extLst>
            <a:ext uri="{FF2B5EF4-FFF2-40B4-BE49-F238E27FC236}">
              <a16:creationId xmlns:a16="http://schemas.microsoft.com/office/drawing/2014/main" xmlns="" id="{00000000-0008-0000-0200-000005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90" name="AutoShape 3" descr="image002">
          <a:extLst>
            <a:ext uri="{FF2B5EF4-FFF2-40B4-BE49-F238E27FC236}">
              <a16:creationId xmlns:a16="http://schemas.microsoft.com/office/drawing/2014/main" xmlns="" id="{00000000-0008-0000-0200-000006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91" name="AutoShape 4" descr="image002">
          <a:extLst>
            <a:ext uri="{FF2B5EF4-FFF2-40B4-BE49-F238E27FC236}">
              <a16:creationId xmlns:a16="http://schemas.microsoft.com/office/drawing/2014/main" xmlns="" id="{00000000-0008-0000-0200-000007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92" name="AutoShape 10" descr="image002">
          <a:extLst>
            <a:ext uri="{FF2B5EF4-FFF2-40B4-BE49-F238E27FC236}">
              <a16:creationId xmlns:a16="http://schemas.microsoft.com/office/drawing/2014/main" xmlns="" id="{00000000-0008-0000-0200-000008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93" name="AutoShape 1" descr="image002">
          <a:extLst>
            <a:ext uri="{FF2B5EF4-FFF2-40B4-BE49-F238E27FC236}">
              <a16:creationId xmlns:a16="http://schemas.microsoft.com/office/drawing/2014/main" xmlns="" id="{00000000-0008-0000-0200-000009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94" name="AutoShape 2" descr="image002">
          <a:extLst>
            <a:ext uri="{FF2B5EF4-FFF2-40B4-BE49-F238E27FC236}">
              <a16:creationId xmlns:a16="http://schemas.microsoft.com/office/drawing/2014/main" xmlns="" id="{00000000-0008-0000-0200-00000A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95" name="AutoShape 3" descr="image002">
          <a:extLst>
            <a:ext uri="{FF2B5EF4-FFF2-40B4-BE49-F238E27FC236}">
              <a16:creationId xmlns:a16="http://schemas.microsoft.com/office/drawing/2014/main" xmlns="" id="{00000000-0008-0000-0200-00000B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96" name="AutoShape 4" descr="image002">
          <a:extLst>
            <a:ext uri="{FF2B5EF4-FFF2-40B4-BE49-F238E27FC236}">
              <a16:creationId xmlns:a16="http://schemas.microsoft.com/office/drawing/2014/main" xmlns="" id="{00000000-0008-0000-0200-00000C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97" name="AutoShape 10" descr="image002">
          <a:extLst>
            <a:ext uri="{FF2B5EF4-FFF2-40B4-BE49-F238E27FC236}">
              <a16:creationId xmlns:a16="http://schemas.microsoft.com/office/drawing/2014/main" xmlns="" id="{00000000-0008-0000-0200-00000D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144</xdr:row>
      <xdr:rowOff>0</xdr:rowOff>
    </xdr:from>
    <xdr:ext cx="142875" cy="123825"/>
    <xdr:sp macro="" textlink="">
      <xdr:nvSpPr>
        <xdr:cNvPr id="3598" name="AutoShape 1" descr="image002">
          <a:extLst>
            <a:ext uri="{FF2B5EF4-FFF2-40B4-BE49-F238E27FC236}">
              <a16:creationId xmlns:a16="http://schemas.microsoft.com/office/drawing/2014/main" xmlns="" id="{00000000-0008-0000-0200-00000E0E0000}"/>
            </a:ext>
          </a:extLst>
        </xdr:cNvPr>
        <xdr:cNvSpPr>
          <a:spLocks noChangeAspect="1" noChangeArrowheads="1"/>
        </xdr:cNvSpPr>
      </xdr:nvSpPr>
      <xdr:spPr bwMode="auto">
        <a:xfrm>
          <a:off x="190500" y="13535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144</xdr:row>
      <xdr:rowOff>0</xdr:rowOff>
    </xdr:from>
    <xdr:ext cx="142875" cy="123825"/>
    <xdr:sp macro="" textlink="">
      <xdr:nvSpPr>
        <xdr:cNvPr id="3599" name="AutoShape 2" descr="image002">
          <a:extLst>
            <a:ext uri="{FF2B5EF4-FFF2-40B4-BE49-F238E27FC236}">
              <a16:creationId xmlns:a16="http://schemas.microsoft.com/office/drawing/2014/main" xmlns="" id="{00000000-0008-0000-0200-00000F0E0000}"/>
            </a:ext>
          </a:extLst>
        </xdr:cNvPr>
        <xdr:cNvSpPr>
          <a:spLocks noChangeAspect="1" noChangeArrowheads="1"/>
        </xdr:cNvSpPr>
      </xdr:nvSpPr>
      <xdr:spPr bwMode="auto">
        <a:xfrm>
          <a:off x="190500" y="13535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144</xdr:row>
      <xdr:rowOff>0</xdr:rowOff>
    </xdr:from>
    <xdr:ext cx="142875" cy="123825"/>
    <xdr:sp macro="" textlink="">
      <xdr:nvSpPr>
        <xdr:cNvPr id="3600" name="AutoShape 3" descr="image002">
          <a:extLst>
            <a:ext uri="{FF2B5EF4-FFF2-40B4-BE49-F238E27FC236}">
              <a16:creationId xmlns:a16="http://schemas.microsoft.com/office/drawing/2014/main" xmlns="" id="{00000000-0008-0000-0200-0000100E0000}"/>
            </a:ext>
          </a:extLst>
        </xdr:cNvPr>
        <xdr:cNvSpPr>
          <a:spLocks noChangeAspect="1" noChangeArrowheads="1"/>
        </xdr:cNvSpPr>
      </xdr:nvSpPr>
      <xdr:spPr bwMode="auto">
        <a:xfrm>
          <a:off x="190500" y="13535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144</xdr:row>
      <xdr:rowOff>0</xdr:rowOff>
    </xdr:from>
    <xdr:ext cx="142875" cy="123825"/>
    <xdr:sp macro="" textlink="">
      <xdr:nvSpPr>
        <xdr:cNvPr id="3601" name="AutoShape 4" descr="image002">
          <a:extLst>
            <a:ext uri="{FF2B5EF4-FFF2-40B4-BE49-F238E27FC236}">
              <a16:creationId xmlns:a16="http://schemas.microsoft.com/office/drawing/2014/main" xmlns="" id="{00000000-0008-0000-0200-0000110E0000}"/>
            </a:ext>
          </a:extLst>
        </xdr:cNvPr>
        <xdr:cNvSpPr>
          <a:spLocks noChangeAspect="1" noChangeArrowheads="1"/>
        </xdr:cNvSpPr>
      </xdr:nvSpPr>
      <xdr:spPr bwMode="auto">
        <a:xfrm>
          <a:off x="190500" y="13535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144</xdr:row>
      <xdr:rowOff>0</xdr:rowOff>
    </xdr:from>
    <xdr:ext cx="142875" cy="123825"/>
    <xdr:sp macro="" textlink="">
      <xdr:nvSpPr>
        <xdr:cNvPr id="3602" name="AutoShape 10" descr="image002">
          <a:extLst>
            <a:ext uri="{FF2B5EF4-FFF2-40B4-BE49-F238E27FC236}">
              <a16:creationId xmlns:a16="http://schemas.microsoft.com/office/drawing/2014/main" xmlns="" id="{00000000-0008-0000-0200-0000120E0000}"/>
            </a:ext>
          </a:extLst>
        </xdr:cNvPr>
        <xdr:cNvSpPr>
          <a:spLocks noChangeAspect="1" noChangeArrowheads="1"/>
        </xdr:cNvSpPr>
      </xdr:nvSpPr>
      <xdr:spPr bwMode="auto">
        <a:xfrm>
          <a:off x="190500" y="13535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03" name="AutoShape 1" descr="image002">
          <a:extLst>
            <a:ext uri="{FF2B5EF4-FFF2-40B4-BE49-F238E27FC236}">
              <a16:creationId xmlns:a16="http://schemas.microsoft.com/office/drawing/2014/main" xmlns="" id="{00000000-0008-0000-0200-000013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04" name="AutoShape 2" descr="image002">
          <a:extLst>
            <a:ext uri="{FF2B5EF4-FFF2-40B4-BE49-F238E27FC236}">
              <a16:creationId xmlns:a16="http://schemas.microsoft.com/office/drawing/2014/main" xmlns="" id="{00000000-0008-0000-0200-000014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05" name="AutoShape 3" descr="image002">
          <a:extLst>
            <a:ext uri="{FF2B5EF4-FFF2-40B4-BE49-F238E27FC236}">
              <a16:creationId xmlns:a16="http://schemas.microsoft.com/office/drawing/2014/main" xmlns="" id="{00000000-0008-0000-0200-000015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06" name="AutoShape 4" descr="image002">
          <a:extLst>
            <a:ext uri="{FF2B5EF4-FFF2-40B4-BE49-F238E27FC236}">
              <a16:creationId xmlns:a16="http://schemas.microsoft.com/office/drawing/2014/main" xmlns="" id="{00000000-0008-0000-0200-000016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07" name="AutoShape 10" descr="image002">
          <a:extLst>
            <a:ext uri="{FF2B5EF4-FFF2-40B4-BE49-F238E27FC236}">
              <a16:creationId xmlns:a16="http://schemas.microsoft.com/office/drawing/2014/main" xmlns="" id="{00000000-0008-0000-0200-000017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08" name="AutoShape 1" descr="image002">
          <a:extLst>
            <a:ext uri="{FF2B5EF4-FFF2-40B4-BE49-F238E27FC236}">
              <a16:creationId xmlns:a16="http://schemas.microsoft.com/office/drawing/2014/main" xmlns="" id="{00000000-0008-0000-0200-000018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09" name="AutoShape 2" descr="image002">
          <a:extLst>
            <a:ext uri="{FF2B5EF4-FFF2-40B4-BE49-F238E27FC236}">
              <a16:creationId xmlns:a16="http://schemas.microsoft.com/office/drawing/2014/main" xmlns="" id="{00000000-0008-0000-0200-000019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10" name="AutoShape 3" descr="image002">
          <a:extLst>
            <a:ext uri="{FF2B5EF4-FFF2-40B4-BE49-F238E27FC236}">
              <a16:creationId xmlns:a16="http://schemas.microsoft.com/office/drawing/2014/main" xmlns="" id="{00000000-0008-0000-0200-00001A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11" name="AutoShape 4" descr="image002">
          <a:extLst>
            <a:ext uri="{FF2B5EF4-FFF2-40B4-BE49-F238E27FC236}">
              <a16:creationId xmlns:a16="http://schemas.microsoft.com/office/drawing/2014/main" xmlns="" id="{00000000-0008-0000-0200-00001B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12" name="AutoShape 10" descr="image002">
          <a:extLst>
            <a:ext uri="{FF2B5EF4-FFF2-40B4-BE49-F238E27FC236}">
              <a16:creationId xmlns:a16="http://schemas.microsoft.com/office/drawing/2014/main" xmlns="" id="{00000000-0008-0000-0200-00001C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13" name="AutoShape 1" descr="image002">
          <a:extLst>
            <a:ext uri="{FF2B5EF4-FFF2-40B4-BE49-F238E27FC236}">
              <a16:creationId xmlns:a16="http://schemas.microsoft.com/office/drawing/2014/main" xmlns="" id="{00000000-0008-0000-0200-00001D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14" name="AutoShape 2" descr="image002">
          <a:extLst>
            <a:ext uri="{FF2B5EF4-FFF2-40B4-BE49-F238E27FC236}">
              <a16:creationId xmlns:a16="http://schemas.microsoft.com/office/drawing/2014/main" xmlns="" id="{00000000-0008-0000-0200-00001E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15" name="AutoShape 3" descr="image002">
          <a:extLst>
            <a:ext uri="{FF2B5EF4-FFF2-40B4-BE49-F238E27FC236}">
              <a16:creationId xmlns:a16="http://schemas.microsoft.com/office/drawing/2014/main" xmlns="" id="{00000000-0008-0000-0200-00001F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16" name="AutoShape 4" descr="image002">
          <a:extLst>
            <a:ext uri="{FF2B5EF4-FFF2-40B4-BE49-F238E27FC236}">
              <a16:creationId xmlns:a16="http://schemas.microsoft.com/office/drawing/2014/main" xmlns="" id="{00000000-0008-0000-0200-000020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17" name="AutoShape 10" descr="image002">
          <a:extLst>
            <a:ext uri="{FF2B5EF4-FFF2-40B4-BE49-F238E27FC236}">
              <a16:creationId xmlns:a16="http://schemas.microsoft.com/office/drawing/2014/main" xmlns="" id="{00000000-0008-0000-0200-000021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18" name="AutoShape 1" descr="image002">
          <a:extLst>
            <a:ext uri="{FF2B5EF4-FFF2-40B4-BE49-F238E27FC236}">
              <a16:creationId xmlns:a16="http://schemas.microsoft.com/office/drawing/2014/main" xmlns="" id="{00000000-0008-0000-0200-000022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19" name="AutoShape 2" descr="image002">
          <a:extLst>
            <a:ext uri="{FF2B5EF4-FFF2-40B4-BE49-F238E27FC236}">
              <a16:creationId xmlns:a16="http://schemas.microsoft.com/office/drawing/2014/main" xmlns="" id="{00000000-0008-0000-0200-000023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20" name="AutoShape 3" descr="image002">
          <a:extLst>
            <a:ext uri="{FF2B5EF4-FFF2-40B4-BE49-F238E27FC236}">
              <a16:creationId xmlns:a16="http://schemas.microsoft.com/office/drawing/2014/main" xmlns="" id="{00000000-0008-0000-0200-000024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21" name="AutoShape 4" descr="image002">
          <a:extLst>
            <a:ext uri="{FF2B5EF4-FFF2-40B4-BE49-F238E27FC236}">
              <a16:creationId xmlns:a16="http://schemas.microsoft.com/office/drawing/2014/main" xmlns="" id="{00000000-0008-0000-0200-000025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22" name="AutoShape 10" descr="image002">
          <a:extLst>
            <a:ext uri="{FF2B5EF4-FFF2-40B4-BE49-F238E27FC236}">
              <a16:creationId xmlns:a16="http://schemas.microsoft.com/office/drawing/2014/main" xmlns="" id="{00000000-0008-0000-0200-000026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23" name="AutoShape 1" descr="image002">
          <a:extLst>
            <a:ext uri="{FF2B5EF4-FFF2-40B4-BE49-F238E27FC236}">
              <a16:creationId xmlns:a16="http://schemas.microsoft.com/office/drawing/2014/main" xmlns="" id="{00000000-0008-0000-0200-000027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24" name="AutoShape 2" descr="image002">
          <a:extLst>
            <a:ext uri="{FF2B5EF4-FFF2-40B4-BE49-F238E27FC236}">
              <a16:creationId xmlns:a16="http://schemas.microsoft.com/office/drawing/2014/main" xmlns="" id="{00000000-0008-0000-0200-000028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25" name="AutoShape 3" descr="image002">
          <a:extLst>
            <a:ext uri="{FF2B5EF4-FFF2-40B4-BE49-F238E27FC236}">
              <a16:creationId xmlns:a16="http://schemas.microsoft.com/office/drawing/2014/main" xmlns="" id="{00000000-0008-0000-0200-000029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26" name="AutoShape 4" descr="image002">
          <a:extLst>
            <a:ext uri="{FF2B5EF4-FFF2-40B4-BE49-F238E27FC236}">
              <a16:creationId xmlns:a16="http://schemas.microsoft.com/office/drawing/2014/main" xmlns="" id="{00000000-0008-0000-0200-00002A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27" name="AutoShape 10" descr="image002">
          <a:extLst>
            <a:ext uri="{FF2B5EF4-FFF2-40B4-BE49-F238E27FC236}">
              <a16:creationId xmlns:a16="http://schemas.microsoft.com/office/drawing/2014/main" xmlns="" id="{00000000-0008-0000-0200-00002B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28" name="AutoShape 1" descr="image002">
          <a:extLst>
            <a:ext uri="{FF2B5EF4-FFF2-40B4-BE49-F238E27FC236}">
              <a16:creationId xmlns:a16="http://schemas.microsoft.com/office/drawing/2014/main" xmlns="" id="{00000000-0008-0000-0200-00002C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29" name="AutoShape 2" descr="image002">
          <a:extLst>
            <a:ext uri="{FF2B5EF4-FFF2-40B4-BE49-F238E27FC236}">
              <a16:creationId xmlns:a16="http://schemas.microsoft.com/office/drawing/2014/main" xmlns="" id="{00000000-0008-0000-0200-00002D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30" name="AutoShape 3" descr="image002">
          <a:extLst>
            <a:ext uri="{FF2B5EF4-FFF2-40B4-BE49-F238E27FC236}">
              <a16:creationId xmlns:a16="http://schemas.microsoft.com/office/drawing/2014/main" xmlns="" id="{00000000-0008-0000-0200-00002E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31" name="AutoShape 4" descr="image002">
          <a:extLst>
            <a:ext uri="{FF2B5EF4-FFF2-40B4-BE49-F238E27FC236}">
              <a16:creationId xmlns:a16="http://schemas.microsoft.com/office/drawing/2014/main" xmlns="" id="{00000000-0008-0000-0200-00002F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32" name="AutoShape 10" descr="image002">
          <a:extLst>
            <a:ext uri="{FF2B5EF4-FFF2-40B4-BE49-F238E27FC236}">
              <a16:creationId xmlns:a16="http://schemas.microsoft.com/office/drawing/2014/main" xmlns="" id="{00000000-0008-0000-0200-000030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33" name="AutoShape 1" descr="image002">
          <a:extLst>
            <a:ext uri="{FF2B5EF4-FFF2-40B4-BE49-F238E27FC236}">
              <a16:creationId xmlns:a16="http://schemas.microsoft.com/office/drawing/2014/main" xmlns="" id="{00000000-0008-0000-0200-000031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34" name="AutoShape 2" descr="image002">
          <a:extLst>
            <a:ext uri="{FF2B5EF4-FFF2-40B4-BE49-F238E27FC236}">
              <a16:creationId xmlns:a16="http://schemas.microsoft.com/office/drawing/2014/main" xmlns="" id="{00000000-0008-0000-0200-000032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35" name="AutoShape 3" descr="image002">
          <a:extLst>
            <a:ext uri="{FF2B5EF4-FFF2-40B4-BE49-F238E27FC236}">
              <a16:creationId xmlns:a16="http://schemas.microsoft.com/office/drawing/2014/main" xmlns="" id="{00000000-0008-0000-0200-000033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36" name="AutoShape 4" descr="image002">
          <a:extLst>
            <a:ext uri="{FF2B5EF4-FFF2-40B4-BE49-F238E27FC236}">
              <a16:creationId xmlns:a16="http://schemas.microsoft.com/office/drawing/2014/main" xmlns="" id="{00000000-0008-0000-0200-000034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37" name="AutoShape 10" descr="image002">
          <a:extLst>
            <a:ext uri="{FF2B5EF4-FFF2-40B4-BE49-F238E27FC236}">
              <a16:creationId xmlns:a16="http://schemas.microsoft.com/office/drawing/2014/main" xmlns="" id="{00000000-0008-0000-0200-000035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144</xdr:row>
      <xdr:rowOff>0</xdr:rowOff>
    </xdr:from>
    <xdr:ext cx="142875" cy="123825"/>
    <xdr:sp macro="" textlink="">
      <xdr:nvSpPr>
        <xdr:cNvPr id="3638" name="AutoShape 1" descr="image002">
          <a:extLst>
            <a:ext uri="{FF2B5EF4-FFF2-40B4-BE49-F238E27FC236}">
              <a16:creationId xmlns:a16="http://schemas.microsoft.com/office/drawing/2014/main" xmlns="" id="{00000000-0008-0000-0200-0000360E0000}"/>
            </a:ext>
          </a:extLst>
        </xdr:cNvPr>
        <xdr:cNvSpPr>
          <a:spLocks noChangeAspect="1" noChangeArrowheads="1"/>
        </xdr:cNvSpPr>
      </xdr:nvSpPr>
      <xdr:spPr bwMode="auto">
        <a:xfrm>
          <a:off x="190500" y="13535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144</xdr:row>
      <xdr:rowOff>0</xdr:rowOff>
    </xdr:from>
    <xdr:ext cx="142875" cy="123825"/>
    <xdr:sp macro="" textlink="">
      <xdr:nvSpPr>
        <xdr:cNvPr id="3639" name="AutoShape 2" descr="image002">
          <a:extLst>
            <a:ext uri="{FF2B5EF4-FFF2-40B4-BE49-F238E27FC236}">
              <a16:creationId xmlns:a16="http://schemas.microsoft.com/office/drawing/2014/main" xmlns="" id="{00000000-0008-0000-0200-0000370E0000}"/>
            </a:ext>
          </a:extLst>
        </xdr:cNvPr>
        <xdr:cNvSpPr>
          <a:spLocks noChangeAspect="1" noChangeArrowheads="1"/>
        </xdr:cNvSpPr>
      </xdr:nvSpPr>
      <xdr:spPr bwMode="auto">
        <a:xfrm>
          <a:off x="190500" y="13535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144</xdr:row>
      <xdr:rowOff>0</xdr:rowOff>
    </xdr:from>
    <xdr:ext cx="142875" cy="123825"/>
    <xdr:sp macro="" textlink="">
      <xdr:nvSpPr>
        <xdr:cNvPr id="3640" name="AutoShape 3" descr="image002">
          <a:extLst>
            <a:ext uri="{FF2B5EF4-FFF2-40B4-BE49-F238E27FC236}">
              <a16:creationId xmlns:a16="http://schemas.microsoft.com/office/drawing/2014/main" xmlns="" id="{00000000-0008-0000-0200-0000380E0000}"/>
            </a:ext>
          </a:extLst>
        </xdr:cNvPr>
        <xdr:cNvSpPr>
          <a:spLocks noChangeAspect="1" noChangeArrowheads="1"/>
        </xdr:cNvSpPr>
      </xdr:nvSpPr>
      <xdr:spPr bwMode="auto">
        <a:xfrm>
          <a:off x="190500" y="13535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144</xdr:row>
      <xdr:rowOff>0</xdr:rowOff>
    </xdr:from>
    <xdr:ext cx="142875" cy="123825"/>
    <xdr:sp macro="" textlink="">
      <xdr:nvSpPr>
        <xdr:cNvPr id="3641" name="AutoShape 4" descr="image002">
          <a:extLst>
            <a:ext uri="{FF2B5EF4-FFF2-40B4-BE49-F238E27FC236}">
              <a16:creationId xmlns:a16="http://schemas.microsoft.com/office/drawing/2014/main" xmlns="" id="{00000000-0008-0000-0200-0000390E0000}"/>
            </a:ext>
          </a:extLst>
        </xdr:cNvPr>
        <xdr:cNvSpPr>
          <a:spLocks noChangeAspect="1" noChangeArrowheads="1"/>
        </xdr:cNvSpPr>
      </xdr:nvSpPr>
      <xdr:spPr bwMode="auto">
        <a:xfrm>
          <a:off x="190500" y="13535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144</xdr:row>
      <xdr:rowOff>0</xdr:rowOff>
    </xdr:from>
    <xdr:ext cx="142875" cy="123825"/>
    <xdr:sp macro="" textlink="">
      <xdr:nvSpPr>
        <xdr:cNvPr id="3642" name="AutoShape 10" descr="image002">
          <a:extLst>
            <a:ext uri="{FF2B5EF4-FFF2-40B4-BE49-F238E27FC236}">
              <a16:creationId xmlns:a16="http://schemas.microsoft.com/office/drawing/2014/main" xmlns="" id="{00000000-0008-0000-0200-00003A0E0000}"/>
            </a:ext>
          </a:extLst>
        </xdr:cNvPr>
        <xdr:cNvSpPr>
          <a:spLocks noChangeAspect="1" noChangeArrowheads="1"/>
        </xdr:cNvSpPr>
      </xdr:nvSpPr>
      <xdr:spPr bwMode="auto">
        <a:xfrm>
          <a:off x="190500" y="13535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xdr:col>
      <xdr:colOff>142875</xdr:colOff>
      <xdr:row>5</xdr:row>
      <xdr:rowOff>123825</xdr:rowOff>
    </xdr:to>
    <xdr:sp macro="" textlink="">
      <xdr:nvSpPr>
        <xdr:cNvPr id="971301" name="AutoShape 1" descr="image002">
          <a:extLst>
            <a:ext uri="{FF2B5EF4-FFF2-40B4-BE49-F238E27FC236}">
              <a16:creationId xmlns:a16="http://schemas.microsoft.com/office/drawing/2014/main" xmlns="" id="{00000000-0008-0000-0400-000025D20E00}"/>
            </a:ext>
          </a:extLst>
        </xdr:cNvPr>
        <xdr:cNvSpPr>
          <a:spLocks noChangeAspect="1" noChangeArrowheads="1"/>
        </xdr:cNvSpPr>
      </xdr:nvSpPr>
      <xdr:spPr bwMode="auto">
        <a:xfrm>
          <a:off x="409575" y="3657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123825</xdr:rowOff>
    </xdr:to>
    <xdr:sp macro="" textlink="">
      <xdr:nvSpPr>
        <xdr:cNvPr id="971302" name="AutoShape 2" descr="image002">
          <a:extLst>
            <a:ext uri="{FF2B5EF4-FFF2-40B4-BE49-F238E27FC236}">
              <a16:creationId xmlns:a16="http://schemas.microsoft.com/office/drawing/2014/main" xmlns="" id="{00000000-0008-0000-0400-000026D20E00}"/>
            </a:ext>
          </a:extLst>
        </xdr:cNvPr>
        <xdr:cNvSpPr>
          <a:spLocks noChangeAspect="1" noChangeArrowheads="1"/>
        </xdr:cNvSpPr>
      </xdr:nvSpPr>
      <xdr:spPr bwMode="auto">
        <a:xfrm>
          <a:off x="409575" y="3657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123825</xdr:rowOff>
    </xdr:to>
    <xdr:sp macro="" textlink="">
      <xdr:nvSpPr>
        <xdr:cNvPr id="971303" name="AutoShape 3" descr="image002">
          <a:extLst>
            <a:ext uri="{FF2B5EF4-FFF2-40B4-BE49-F238E27FC236}">
              <a16:creationId xmlns:a16="http://schemas.microsoft.com/office/drawing/2014/main" xmlns="" id="{00000000-0008-0000-0400-000027D20E00}"/>
            </a:ext>
          </a:extLst>
        </xdr:cNvPr>
        <xdr:cNvSpPr>
          <a:spLocks noChangeAspect="1" noChangeArrowheads="1"/>
        </xdr:cNvSpPr>
      </xdr:nvSpPr>
      <xdr:spPr bwMode="auto">
        <a:xfrm>
          <a:off x="409575" y="3657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123825</xdr:rowOff>
    </xdr:to>
    <xdr:sp macro="" textlink="">
      <xdr:nvSpPr>
        <xdr:cNvPr id="971304" name="AutoShape 4" descr="image002">
          <a:extLst>
            <a:ext uri="{FF2B5EF4-FFF2-40B4-BE49-F238E27FC236}">
              <a16:creationId xmlns:a16="http://schemas.microsoft.com/office/drawing/2014/main" xmlns="" id="{00000000-0008-0000-0400-000028D20E00}"/>
            </a:ext>
          </a:extLst>
        </xdr:cNvPr>
        <xdr:cNvSpPr>
          <a:spLocks noChangeAspect="1" noChangeArrowheads="1"/>
        </xdr:cNvSpPr>
      </xdr:nvSpPr>
      <xdr:spPr bwMode="auto">
        <a:xfrm>
          <a:off x="409575" y="3657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123825</xdr:rowOff>
    </xdr:to>
    <xdr:sp macro="" textlink="">
      <xdr:nvSpPr>
        <xdr:cNvPr id="971305" name="AutoShape 9" descr="image002">
          <a:extLst>
            <a:ext uri="{FF2B5EF4-FFF2-40B4-BE49-F238E27FC236}">
              <a16:creationId xmlns:a16="http://schemas.microsoft.com/office/drawing/2014/main" xmlns="" id="{00000000-0008-0000-0400-000029D20E00}"/>
            </a:ext>
          </a:extLst>
        </xdr:cNvPr>
        <xdr:cNvSpPr>
          <a:spLocks noChangeAspect="1" noChangeArrowheads="1"/>
        </xdr:cNvSpPr>
      </xdr:nvSpPr>
      <xdr:spPr bwMode="auto">
        <a:xfrm>
          <a:off x="409575" y="3657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123825</xdr:rowOff>
    </xdr:to>
    <xdr:sp macro="" textlink="">
      <xdr:nvSpPr>
        <xdr:cNvPr id="971311" name="AutoShape 1" descr="image002">
          <a:extLst>
            <a:ext uri="{FF2B5EF4-FFF2-40B4-BE49-F238E27FC236}">
              <a16:creationId xmlns:a16="http://schemas.microsoft.com/office/drawing/2014/main" xmlns="" id="{00000000-0008-0000-0400-00002FD20E00}"/>
            </a:ext>
          </a:extLst>
        </xdr:cNvPr>
        <xdr:cNvSpPr>
          <a:spLocks noChangeAspect="1" noChangeArrowheads="1"/>
        </xdr:cNvSpPr>
      </xdr:nvSpPr>
      <xdr:spPr bwMode="auto">
        <a:xfrm>
          <a:off x="409575" y="8010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123825</xdr:rowOff>
    </xdr:to>
    <xdr:sp macro="" textlink="">
      <xdr:nvSpPr>
        <xdr:cNvPr id="971312" name="AutoShape 2" descr="image002">
          <a:extLst>
            <a:ext uri="{FF2B5EF4-FFF2-40B4-BE49-F238E27FC236}">
              <a16:creationId xmlns:a16="http://schemas.microsoft.com/office/drawing/2014/main" xmlns="" id="{00000000-0008-0000-0400-000030D20E00}"/>
            </a:ext>
          </a:extLst>
        </xdr:cNvPr>
        <xdr:cNvSpPr>
          <a:spLocks noChangeAspect="1" noChangeArrowheads="1"/>
        </xdr:cNvSpPr>
      </xdr:nvSpPr>
      <xdr:spPr bwMode="auto">
        <a:xfrm>
          <a:off x="409575" y="8010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123825</xdr:rowOff>
    </xdr:to>
    <xdr:sp macro="" textlink="">
      <xdr:nvSpPr>
        <xdr:cNvPr id="971313" name="AutoShape 3" descr="image002">
          <a:extLst>
            <a:ext uri="{FF2B5EF4-FFF2-40B4-BE49-F238E27FC236}">
              <a16:creationId xmlns:a16="http://schemas.microsoft.com/office/drawing/2014/main" xmlns="" id="{00000000-0008-0000-0400-000031D20E00}"/>
            </a:ext>
          </a:extLst>
        </xdr:cNvPr>
        <xdr:cNvSpPr>
          <a:spLocks noChangeAspect="1" noChangeArrowheads="1"/>
        </xdr:cNvSpPr>
      </xdr:nvSpPr>
      <xdr:spPr bwMode="auto">
        <a:xfrm>
          <a:off x="409575" y="8010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123825</xdr:rowOff>
    </xdr:to>
    <xdr:sp macro="" textlink="">
      <xdr:nvSpPr>
        <xdr:cNvPr id="971314" name="AutoShape 4" descr="image002">
          <a:extLst>
            <a:ext uri="{FF2B5EF4-FFF2-40B4-BE49-F238E27FC236}">
              <a16:creationId xmlns:a16="http://schemas.microsoft.com/office/drawing/2014/main" xmlns="" id="{00000000-0008-0000-0400-000032D20E00}"/>
            </a:ext>
          </a:extLst>
        </xdr:cNvPr>
        <xdr:cNvSpPr>
          <a:spLocks noChangeAspect="1" noChangeArrowheads="1"/>
        </xdr:cNvSpPr>
      </xdr:nvSpPr>
      <xdr:spPr bwMode="auto">
        <a:xfrm>
          <a:off x="409575" y="8010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123825</xdr:rowOff>
    </xdr:to>
    <xdr:sp macro="" textlink="">
      <xdr:nvSpPr>
        <xdr:cNvPr id="971315" name="AutoShape 9" descr="image002">
          <a:extLst>
            <a:ext uri="{FF2B5EF4-FFF2-40B4-BE49-F238E27FC236}">
              <a16:creationId xmlns:a16="http://schemas.microsoft.com/office/drawing/2014/main" xmlns="" id="{00000000-0008-0000-0400-000033D20E00}"/>
            </a:ext>
          </a:extLst>
        </xdr:cNvPr>
        <xdr:cNvSpPr>
          <a:spLocks noChangeAspect="1" noChangeArrowheads="1"/>
        </xdr:cNvSpPr>
      </xdr:nvSpPr>
      <xdr:spPr bwMode="auto">
        <a:xfrm>
          <a:off x="409575" y="8010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142875</xdr:colOff>
      <xdr:row>16</xdr:row>
      <xdr:rowOff>123825</xdr:rowOff>
    </xdr:to>
    <xdr:sp macro="" textlink="">
      <xdr:nvSpPr>
        <xdr:cNvPr id="971321" name="AutoShape 1" descr="image002">
          <a:extLst>
            <a:ext uri="{FF2B5EF4-FFF2-40B4-BE49-F238E27FC236}">
              <a16:creationId xmlns:a16="http://schemas.microsoft.com/office/drawing/2014/main" xmlns="" id="{00000000-0008-0000-0400-000039D20E00}"/>
            </a:ext>
          </a:extLst>
        </xdr:cNvPr>
        <xdr:cNvSpPr>
          <a:spLocks noChangeAspect="1" noChangeArrowheads="1"/>
        </xdr:cNvSpPr>
      </xdr:nvSpPr>
      <xdr:spPr bwMode="auto">
        <a:xfrm>
          <a:off x="409575" y="12439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142875</xdr:colOff>
      <xdr:row>16</xdr:row>
      <xdr:rowOff>123825</xdr:rowOff>
    </xdr:to>
    <xdr:sp macro="" textlink="">
      <xdr:nvSpPr>
        <xdr:cNvPr id="971322" name="AutoShape 2" descr="image002">
          <a:extLst>
            <a:ext uri="{FF2B5EF4-FFF2-40B4-BE49-F238E27FC236}">
              <a16:creationId xmlns:a16="http://schemas.microsoft.com/office/drawing/2014/main" xmlns="" id="{00000000-0008-0000-0400-00003AD20E00}"/>
            </a:ext>
          </a:extLst>
        </xdr:cNvPr>
        <xdr:cNvSpPr>
          <a:spLocks noChangeAspect="1" noChangeArrowheads="1"/>
        </xdr:cNvSpPr>
      </xdr:nvSpPr>
      <xdr:spPr bwMode="auto">
        <a:xfrm>
          <a:off x="409575" y="12439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142875</xdr:colOff>
      <xdr:row>16</xdr:row>
      <xdr:rowOff>123825</xdr:rowOff>
    </xdr:to>
    <xdr:sp macro="" textlink="">
      <xdr:nvSpPr>
        <xdr:cNvPr id="971323" name="AutoShape 3" descr="image002">
          <a:extLst>
            <a:ext uri="{FF2B5EF4-FFF2-40B4-BE49-F238E27FC236}">
              <a16:creationId xmlns:a16="http://schemas.microsoft.com/office/drawing/2014/main" xmlns="" id="{00000000-0008-0000-0400-00003BD20E00}"/>
            </a:ext>
          </a:extLst>
        </xdr:cNvPr>
        <xdr:cNvSpPr>
          <a:spLocks noChangeAspect="1" noChangeArrowheads="1"/>
        </xdr:cNvSpPr>
      </xdr:nvSpPr>
      <xdr:spPr bwMode="auto">
        <a:xfrm>
          <a:off x="409575" y="12439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142875</xdr:colOff>
      <xdr:row>16</xdr:row>
      <xdr:rowOff>123825</xdr:rowOff>
    </xdr:to>
    <xdr:sp macro="" textlink="">
      <xdr:nvSpPr>
        <xdr:cNvPr id="971324" name="AutoShape 4" descr="image002">
          <a:extLst>
            <a:ext uri="{FF2B5EF4-FFF2-40B4-BE49-F238E27FC236}">
              <a16:creationId xmlns:a16="http://schemas.microsoft.com/office/drawing/2014/main" xmlns="" id="{00000000-0008-0000-0400-00003CD20E00}"/>
            </a:ext>
          </a:extLst>
        </xdr:cNvPr>
        <xdr:cNvSpPr>
          <a:spLocks noChangeAspect="1" noChangeArrowheads="1"/>
        </xdr:cNvSpPr>
      </xdr:nvSpPr>
      <xdr:spPr bwMode="auto">
        <a:xfrm>
          <a:off x="409575" y="12439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142875</xdr:colOff>
      <xdr:row>16</xdr:row>
      <xdr:rowOff>123825</xdr:rowOff>
    </xdr:to>
    <xdr:sp macro="" textlink="">
      <xdr:nvSpPr>
        <xdr:cNvPr id="971325" name="AutoShape 9" descr="image002">
          <a:extLst>
            <a:ext uri="{FF2B5EF4-FFF2-40B4-BE49-F238E27FC236}">
              <a16:creationId xmlns:a16="http://schemas.microsoft.com/office/drawing/2014/main" xmlns="" id="{00000000-0008-0000-0400-00003DD20E00}"/>
            </a:ext>
          </a:extLst>
        </xdr:cNvPr>
        <xdr:cNvSpPr>
          <a:spLocks noChangeAspect="1" noChangeArrowheads="1"/>
        </xdr:cNvSpPr>
      </xdr:nvSpPr>
      <xdr:spPr bwMode="auto">
        <a:xfrm>
          <a:off x="409575" y="12439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142875</xdr:colOff>
      <xdr:row>16</xdr:row>
      <xdr:rowOff>123825</xdr:rowOff>
    </xdr:to>
    <xdr:sp macro="" textlink="">
      <xdr:nvSpPr>
        <xdr:cNvPr id="971326" name="AutoShape 1" descr="image002">
          <a:extLst>
            <a:ext uri="{FF2B5EF4-FFF2-40B4-BE49-F238E27FC236}">
              <a16:creationId xmlns:a16="http://schemas.microsoft.com/office/drawing/2014/main" xmlns="" id="{00000000-0008-0000-0400-00003ED20E00}"/>
            </a:ext>
          </a:extLst>
        </xdr:cNvPr>
        <xdr:cNvSpPr>
          <a:spLocks noChangeAspect="1" noChangeArrowheads="1"/>
        </xdr:cNvSpPr>
      </xdr:nvSpPr>
      <xdr:spPr bwMode="auto">
        <a:xfrm>
          <a:off x="0" y="12439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142875</xdr:colOff>
      <xdr:row>16</xdr:row>
      <xdr:rowOff>123825</xdr:rowOff>
    </xdr:to>
    <xdr:sp macro="" textlink="">
      <xdr:nvSpPr>
        <xdr:cNvPr id="971327" name="AutoShape 2" descr="image002">
          <a:extLst>
            <a:ext uri="{FF2B5EF4-FFF2-40B4-BE49-F238E27FC236}">
              <a16:creationId xmlns:a16="http://schemas.microsoft.com/office/drawing/2014/main" xmlns="" id="{00000000-0008-0000-0400-00003FD20E00}"/>
            </a:ext>
          </a:extLst>
        </xdr:cNvPr>
        <xdr:cNvSpPr>
          <a:spLocks noChangeAspect="1" noChangeArrowheads="1"/>
        </xdr:cNvSpPr>
      </xdr:nvSpPr>
      <xdr:spPr bwMode="auto">
        <a:xfrm>
          <a:off x="0" y="12439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142875</xdr:colOff>
      <xdr:row>16</xdr:row>
      <xdr:rowOff>123825</xdr:rowOff>
    </xdr:to>
    <xdr:sp macro="" textlink="">
      <xdr:nvSpPr>
        <xdr:cNvPr id="971328" name="AutoShape 3" descr="image002">
          <a:extLst>
            <a:ext uri="{FF2B5EF4-FFF2-40B4-BE49-F238E27FC236}">
              <a16:creationId xmlns:a16="http://schemas.microsoft.com/office/drawing/2014/main" xmlns="" id="{00000000-0008-0000-0400-000040D20E00}"/>
            </a:ext>
          </a:extLst>
        </xdr:cNvPr>
        <xdr:cNvSpPr>
          <a:spLocks noChangeAspect="1" noChangeArrowheads="1"/>
        </xdr:cNvSpPr>
      </xdr:nvSpPr>
      <xdr:spPr bwMode="auto">
        <a:xfrm>
          <a:off x="0" y="12439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142875</xdr:colOff>
      <xdr:row>16</xdr:row>
      <xdr:rowOff>123825</xdr:rowOff>
    </xdr:to>
    <xdr:sp macro="" textlink="">
      <xdr:nvSpPr>
        <xdr:cNvPr id="971329" name="AutoShape 4" descr="image002">
          <a:extLst>
            <a:ext uri="{FF2B5EF4-FFF2-40B4-BE49-F238E27FC236}">
              <a16:creationId xmlns:a16="http://schemas.microsoft.com/office/drawing/2014/main" xmlns="" id="{00000000-0008-0000-0400-000041D20E00}"/>
            </a:ext>
          </a:extLst>
        </xdr:cNvPr>
        <xdr:cNvSpPr>
          <a:spLocks noChangeAspect="1" noChangeArrowheads="1"/>
        </xdr:cNvSpPr>
      </xdr:nvSpPr>
      <xdr:spPr bwMode="auto">
        <a:xfrm>
          <a:off x="0" y="12439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142875</xdr:colOff>
      <xdr:row>16</xdr:row>
      <xdr:rowOff>123825</xdr:rowOff>
    </xdr:to>
    <xdr:sp macro="" textlink="">
      <xdr:nvSpPr>
        <xdr:cNvPr id="971330" name="AutoShape 10" descr="image002">
          <a:extLst>
            <a:ext uri="{FF2B5EF4-FFF2-40B4-BE49-F238E27FC236}">
              <a16:creationId xmlns:a16="http://schemas.microsoft.com/office/drawing/2014/main" xmlns="" id="{00000000-0008-0000-0400-000042D20E00}"/>
            </a:ext>
          </a:extLst>
        </xdr:cNvPr>
        <xdr:cNvSpPr>
          <a:spLocks noChangeAspect="1" noChangeArrowheads="1"/>
        </xdr:cNvSpPr>
      </xdr:nvSpPr>
      <xdr:spPr bwMode="auto">
        <a:xfrm>
          <a:off x="0" y="12439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52</xdr:row>
      <xdr:rowOff>0</xdr:rowOff>
    </xdr:from>
    <xdr:to>
      <xdr:col>1</xdr:col>
      <xdr:colOff>142875</xdr:colOff>
      <xdr:row>52</xdr:row>
      <xdr:rowOff>180975</xdr:rowOff>
    </xdr:to>
    <xdr:sp macro="" textlink="">
      <xdr:nvSpPr>
        <xdr:cNvPr id="971331" name="AutoShape 1" descr="image002">
          <a:extLst>
            <a:ext uri="{FF2B5EF4-FFF2-40B4-BE49-F238E27FC236}">
              <a16:creationId xmlns:a16="http://schemas.microsoft.com/office/drawing/2014/main" xmlns="" id="{00000000-0008-0000-0400-000043D20E00}"/>
            </a:ext>
          </a:extLst>
        </xdr:cNvPr>
        <xdr:cNvSpPr>
          <a:spLocks noChangeAspect="1" noChangeArrowheads="1"/>
        </xdr:cNvSpPr>
      </xdr:nvSpPr>
      <xdr:spPr bwMode="auto">
        <a:xfrm>
          <a:off x="409575" y="189357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52</xdr:row>
      <xdr:rowOff>0</xdr:rowOff>
    </xdr:from>
    <xdr:to>
      <xdr:col>1</xdr:col>
      <xdr:colOff>142875</xdr:colOff>
      <xdr:row>52</xdr:row>
      <xdr:rowOff>180975</xdr:rowOff>
    </xdr:to>
    <xdr:sp macro="" textlink="">
      <xdr:nvSpPr>
        <xdr:cNvPr id="971332" name="AutoShape 2" descr="image002">
          <a:extLst>
            <a:ext uri="{FF2B5EF4-FFF2-40B4-BE49-F238E27FC236}">
              <a16:creationId xmlns:a16="http://schemas.microsoft.com/office/drawing/2014/main" xmlns="" id="{00000000-0008-0000-0400-000044D20E00}"/>
            </a:ext>
          </a:extLst>
        </xdr:cNvPr>
        <xdr:cNvSpPr>
          <a:spLocks noChangeAspect="1" noChangeArrowheads="1"/>
        </xdr:cNvSpPr>
      </xdr:nvSpPr>
      <xdr:spPr bwMode="auto">
        <a:xfrm>
          <a:off x="409575" y="189357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52</xdr:row>
      <xdr:rowOff>0</xdr:rowOff>
    </xdr:from>
    <xdr:to>
      <xdr:col>1</xdr:col>
      <xdr:colOff>142875</xdr:colOff>
      <xdr:row>52</xdr:row>
      <xdr:rowOff>180975</xdr:rowOff>
    </xdr:to>
    <xdr:sp macro="" textlink="">
      <xdr:nvSpPr>
        <xdr:cNvPr id="971333" name="AutoShape 3" descr="image002">
          <a:extLst>
            <a:ext uri="{FF2B5EF4-FFF2-40B4-BE49-F238E27FC236}">
              <a16:creationId xmlns:a16="http://schemas.microsoft.com/office/drawing/2014/main" xmlns="" id="{00000000-0008-0000-0400-000045D20E00}"/>
            </a:ext>
          </a:extLst>
        </xdr:cNvPr>
        <xdr:cNvSpPr>
          <a:spLocks noChangeAspect="1" noChangeArrowheads="1"/>
        </xdr:cNvSpPr>
      </xdr:nvSpPr>
      <xdr:spPr bwMode="auto">
        <a:xfrm>
          <a:off x="409575" y="189357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52</xdr:row>
      <xdr:rowOff>0</xdr:rowOff>
    </xdr:from>
    <xdr:to>
      <xdr:col>1</xdr:col>
      <xdr:colOff>142875</xdr:colOff>
      <xdr:row>52</xdr:row>
      <xdr:rowOff>180975</xdr:rowOff>
    </xdr:to>
    <xdr:sp macro="" textlink="">
      <xdr:nvSpPr>
        <xdr:cNvPr id="971334" name="AutoShape 4" descr="image002">
          <a:extLst>
            <a:ext uri="{FF2B5EF4-FFF2-40B4-BE49-F238E27FC236}">
              <a16:creationId xmlns:a16="http://schemas.microsoft.com/office/drawing/2014/main" xmlns="" id="{00000000-0008-0000-0400-000046D20E00}"/>
            </a:ext>
          </a:extLst>
        </xdr:cNvPr>
        <xdr:cNvSpPr>
          <a:spLocks noChangeAspect="1" noChangeArrowheads="1"/>
        </xdr:cNvSpPr>
      </xdr:nvSpPr>
      <xdr:spPr bwMode="auto">
        <a:xfrm>
          <a:off x="409575" y="189357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52</xdr:row>
      <xdr:rowOff>0</xdr:rowOff>
    </xdr:from>
    <xdr:to>
      <xdr:col>1</xdr:col>
      <xdr:colOff>142875</xdr:colOff>
      <xdr:row>52</xdr:row>
      <xdr:rowOff>180975</xdr:rowOff>
    </xdr:to>
    <xdr:sp macro="" textlink="">
      <xdr:nvSpPr>
        <xdr:cNvPr id="971335" name="AutoShape 10" descr="image002">
          <a:extLst>
            <a:ext uri="{FF2B5EF4-FFF2-40B4-BE49-F238E27FC236}">
              <a16:creationId xmlns:a16="http://schemas.microsoft.com/office/drawing/2014/main" xmlns="" id="{00000000-0008-0000-0400-000047D20E00}"/>
            </a:ext>
          </a:extLst>
        </xdr:cNvPr>
        <xdr:cNvSpPr>
          <a:spLocks noChangeAspect="1" noChangeArrowheads="1"/>
        </xdr:cNvSpPr>
      </xdr:nvSpPr>
      <xdr:spPr bwMode="auto">
        <a:xfrm>
          <a:off x="409575" y="189357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52</xdr:row>
      <xdr:rowOff>0</xdr:rowOff>
    </xdr:from>
    <xdr:to>
      <xdr:col>1</xdr:col>
      <xdr:colOff>142875</xdr:colOff>
      <xdr:row>52</xdr:row>
      <xdr:rowOff>180975</xdr:rowOff>
    </xdr:to>
    <xdr:sp macro="" textlink="">
      <xdr:nvSpPr>
        <xdr:cNvPr id="971336" name="AutoShape 1" descr="image002">
          <a:extLst>
            <a:ext uri="{FF2B5EF4-FFF2-40B4-BE49-F238E27FC236}">
              <a16:creationId xmlns:a16="http://schemas.microsoft.com/office/drawing/2014/main" xmlns="" id="{00000000-0008-0000-0400-000048D20E00}"/>
            </a:ext>
          </a:extLst>
        </xdr:cNvPr>
        <xdr:cNvSpPr>
          <a:spLocks noChangeAspect="1" noChangeArrowheads="1"/>
        </xdr:cNvSpPr>
      </xdr:nvSpPr>
      <xdr:spPr bwMode="auto">
        <a:xfrm>
          <a:off x="409575" y="189357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52</xdr:row>
      <xdr:rowOff>0</xdr:rowOff>
    </xdr:from>
    <xdr:to>
      <xdr:col>1</xdr:col>
      <xdr:colOff>142875</xdr:colOff>
      <xdr:row>52</xdr:row>
      <xdr:rowOff>180975</xdr:rowOff>
    </xdr:to>
    <xdr:sp macro="" textlink="">
      <xdr:nvSpPr>
        <xdr:cNvPr id="971337" name="AutoShape 2" descr="image002">
          <a:extLst>
            <a:ext uri="{FF2B5EF4-FFF2-40B4-BE49-F238E27FC236}">
              <a16:creationId xmlns:a16="http://schemas.microsoft.com/office/drawing/2014/main" xmlns="" id="{00000000-0008-0000-0400-000049D20E00}"/>
            </a:ext>
          </a:extLst>
        </xdr:cNvPr>
        <xdr:cNvSpPr>
          <a:spLocks noChangeAspect="1" noChangeArrowheads="1"/>
        </xdr:cNvSpPr>
      </xdr:nvSpPr>
      <xdr:spPr bwMode="auto">
        <a:xfrm>
          <a:off x="409575" y="189357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52</xdr:row>
      <xdr:rowOff>0</xdr:rowOff>
    </xdr:from>
    <xdr:to>
      <xdr:col>1</xdr:col>
      <xdr:colOff>142875</xdr:colOff>
      <xdr:row>52</xdr:row>
      <xdr:rowOff>180975</xdr:rowOff>
    </xdr:to>
    <xdr:sp macro="" textlink="">
      <xdr:nvSpPr>
        <xdr:cNvPr id="971338" name="AutoShape 3" descr="image002">
          <a:extLst>
            <a:ext uri="{FF2B5EF4-FFF2-40B4-BE49-F238E27FC236}">
              <a16:creationId xmlns:a16="http://schemas.microsoft.com/office/drawing/2014/main" xmlns="" id="{00000000-0008-0000-0400-00004AD20E00}"/>
            </a:ext>
          </a:extLst>
        </xdr:cNvPr>
        <xdr:cNvSpPr>
          <a:spLocks noChangeAspect="1" noChangeArrowheads="1"/>
        </xdr:cNvSpPr>
      </xdr:nvSpPr>
      <xdr:spPr bwMode="auto">
        <a:xfrm>
          <a:off x="409575" y="189357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52</xdr:row>
      <xdr:rowOff>0</xdr:rowOff>
    </xdr:from>
    <xdr:to>
      <xdr:col>1</xdr:col>
      <xdr:colOff>142875</xdr:colOff>
      <xdr:row>52</xdr:row>
      <xdr:rowOff>180975</xdr:rowOff>
    </xdr:to>
    <xdr:sp macro="" textlink="">
      <xdr:nvSpPr>
        <xdr:cNvPr id="971339" name="AutoShape 4" descr="image002">
          <a:extLst>
            <a:ext uri="{FF2B5EF4-FFF2-40B4-BE49-F238E27FC236}">
              <a16:creationId xmlns:a16="http://schemas.microsoft.com/office/drawing/2014/main" xmlns="" id="{00000000-0008-0000-0400-00004BD20E00}"/>
            </a:ext>
          </a:extLst>
        </xdr:cNvPr>
        <xdr:cNvSpPr>
          <a:spLocks noChangeAspect="1" noChangeArrowheads="1"/>
        </xdr:cNvSpPr>
      </xdr:nvSpPr>
      <xdr:spPr bwMode="auto">
        <a:xfrm>
          <a:off x="409575" y="189357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52</xdr:row>
      <xdr:rowOff>0</xdr:rowOff>
    </xdr:from>
    <xdr:to>
      <xdr:col>1</xdr:col>
      <xdr:colOff>142875</xdr:colOff>
      <xdr:row>52</xdr:row>
      <xdr:rowOff>180975</xdr:rowOff>
    </xdr:to>
    <xdr:sp macro="" textlink="">
      <xdr:nvSpPr>
        <xdr:cNvPr id="971340" name="AutoShape 10" descr="image002">
          <a:extLst>
            <a:ext uri="{FF2B5EF4-FFF2-40B4-BE49-F238E27FC236}">
              <a16:creationId xmlns:a16="http://schemas.microsoft.com/office/drawing/2014/main" xmlns="" id="{00000000-0008-0000-0400-00004CD20E00}"/>
            </a:ext>
          </a:extLst>
        </xdr:cNvPr>
        <xdr:cNvSpPr>
          <a:spLocks noChangeAspect="1" noChangeArrowheads="1"/>
        </xdr:cNvSpPr>
      </xdr:nvSpPr>
      <xdr:spPr bwMode="auto">
        <a:xfrm>
          <a:off x="409575" y="189357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52</xdr:row>
      <xdr:rowOff>0</xdr:rowOff>
    </xdr:from>
    <xdr:to>
      <xdr:col>1</xdr:col>
      <xdr:colOff>142875</xdr:colOff>
      <xdr:row>52</xdr:row>
      <xdr:rowOff>180975</xdr:rowOff>
    </xdr:to>
    <xdr:sp macro="" textlink="">
      <xdr:nvSpPr>
        <xdr:cNvPr id="971341" name="AutoShape 1" descr="image002">
          <a:extLst>
            <a:ext uri="{FF2B5EF4-FFF2-40B4-BE49-F238E27FC236}">
              <a16:creationId xmlns:a16="http://schemas.microsoft.com/office/drawing/2014/main" xmlns="" id="{00000000-0008-0000-0400-00004DD20E00}"/>
            </a:ext>
          </a:extLst>
        </xdr:cNvPr>
        <xdr:cNvSpPr>
          <a:spLocks noChangeAspect="1" noChangeArrowheads="1"/>
        </xdr:cNvSpPr>
      </xdr:nvSpPr>
      <xdr:spPr bwMode="auto">
        <a:xfrm>
          <a:off x="409575" y="189357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52</xdr:row>
      <xdr:rowOff>0</xdr:rowOff>
    </xdr:from>
    <xdr:to>
      <xdr:col>1</xdr:col>
      <xdr:colOff>142875</xdr:colOff>
      <xdr:row>52</xdr:row>
      <xdr:rowOff>180975</xdr:rowOff>
    </xdr:to>
    <xdr:sp macro="" textlink="">
      <xdr:nvSpPr>
        <xdr:cNvPr id="971342" name="AutoShape 2" descr="image002">
          <a:extLst>
            <a:ext uri="{FF2B5EF4-FFF2-40B4-BE49-F238E27FC236}">
              <a16:creationId xmlns:a16="http://schemas.microsoft.com/office/drawing/2014/main" xmlns="" id="{00000000-0008-0000-0400-00004ED20E00}"/>
            </a:ext>
          </a:extLst>
        </xdr:cNvPr>
        <xdr:cNvSpPr>
          <a:spLocks noChangeAspect="1" noChangeArrowheads="1"/>
        </xdr:cNvSpPr>
      </xdr:nvSpPr>
      <xdr:spPr bwMode="auto">
        <a:xfrm>
          <a:off x="409575" y="189357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52</xdr:row>
      <xdr:rowOff>0</xdr:rowOff>
    </xdr:from>
    <xdr:to>
      <xdr:col>1</xdr:col>
      <xdr:colOff>142875</xdr:colOff>
      <xdr:row>52</xdr:row>
      <xdr:rowOff>180975</xdr:rowOff>
    </xdr:to>
    <xdr:sp macro="" textlink="">
      <xdr:nvSpPr>
        <xdr:cNvPr id="971343" name="AutoShape 3" descr="image002">
          <a:extLst>
            <a:ext uri="{FF2B5EF4-FFF2-40B4-BE49-F238E27FC236}">
              <a16:creationId xmlns:a16="http://schemas.microsoft.com/office/drawing/2014/main" xmlns="" id="{00000000-0008-0000-0400-00004FD20E00}"/>
            </a:ext>
          </a:extLst>
        </xdr:cNvPr>
        <xdr:cNvSpPr>
          <a:spLocks noChangeAspect="1" noChangeArrowheads="1"/>
        </xdr:cNvSpPr>
      </xdr:nvSpPr>
      <xdr:spPr bwMode="auto">
        <a:xfrm>
          <a:off x="409575" y="189357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52</xdr:row>
      <xdr:rowOff>0</xdr:rowOff>
    </xdr:from>
    <xdr:to>
      <xdr:col>1</xdr:col>
      <xdr:colOff>142875</xdr:colOff>
      <xdr:row>52</xdr:row>
      <xdr:rowOff>180975</xdr:rowOff>
    </xdr:to>
    <xdr:sp macro="" textlink="">
      <xdr:nvSpPr>
        <xdr:cNvPr id="971344" name="AutoShape 4" descr="image002">
          <a:extLst>
            <a:ext uri="{FF2B5EF4-FFF2-40B4-BE49-F238E27FC236}">
              <a16:creationId xmlns:a16="http://schemas.microsoft.com/office/drawing/2014/main" xmlns="" id="{00000000-0008-0000-0400-000050D20E00}"/>
            </a:ext>
          </a:extLst>
        </xdr:cNvPr>
        <xdr:cNvSpPr>
          <a:spLocks noChangeAspect="1" noChangeArrowheads="1"/>
        </xdr:cNvSpPr>
      </xdr:nvSpPr>
      <xdr:spPr bwMode="auto">
        <a:xfrm>
          <a:off x="409575" y="189357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52</xdr:row>
      <xdr:rowOff>0</xdr:rowOff>
    </xdr:from>
    <xdr:to>
      <xdr:col>1</xdr:col>
      <xdr:colOff>142875</xdr:colOff>
      <xdr:row>52</xdr:row>
      <xdr:rowOff>180975</xdr:rowOff>
    </xdr:to>
    <xdr:sp macro="" textlink="">
      <xdr:nvSpPr>
        <xdr:cNvPr id="971345" name="AutoShape 10" descr="image002">
          <a:extLst>
            <a:ext uri="{FF2B5EF4-FFF2-40B4-BE49-F238E27FC236}">
              <a16:creationId xmlns:a16="http://schemas.microsoft.com/office/drawing/2014/main" xmlns="" id="{00000000-0008-0000-0400-000051D20E00}"/>
            </a:ext>
          </a:extLst>
        </xdr:cNvPr>
        <xdr:cNvSpPr>
          <a:spLocks noChangeAspect="1" noChangeArrowheads="1"/>
        </xdr:cNvSpPr>
      </xdr:nvSpPr>
      <xdr:spPr bwMode="auto">
        <a:xfrm>
          <a:off x="409575" y="189357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180975</xdr:rowOff>
    </xdr:to>
    <xdr:sp macro="" textlink="">
      <xdr:nvSpPr>
        <xdr:cNvPr id="971361" name="AutoShape 1" descr="image002">
          <a:extLst>
            <a:ext uri="{FF2B5EF4-FFF2-40B4-BE49-F238E27FC236}">
              <a16:creationId xmlns:a16="http://schemas.microsoft.com/office/drawing/2014/main" xmlns="" id="{00000000-0008-0000-0400-000061D20E00}"/>
            </a:ext>
          </a:extLst>
        </xdr:cNvPr>
        <xdr:cNvSpPr>
          <a:spLocks noChangeAspect="1" noChangeArrowheads="1"/>
        </xdr:cNvSpPr>
      </xdr:nvSpPr>
      <xdr:spPr bwMode="auto">
        <a:xfrm>
          <a:off x="409575" y="96393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180975</xdr:rowOff>
    </xdr:to>
    <xdr:sp macro="" textlink="">
      <xdr:nvSpPr>
        <xdr:cNvPr id="971362" name="AutoShape 2" descr="image002">
          <a:extLst>
            <a:ext uri="{FF2B5EF4-FFF2-40B4-BE49-F238E27FC236}">
              <a16:creationId xmlns:a16="http://schemas.microsoft.com/office/drawing/2014/main" xmlns="" id="{00000000-0008-0000-0400-000062D20E00}"/>
            </a:ext>
          </a:extLst>
        </xdr:cNvPr>
        <xdr:cNvSpPr>
          <a:spLocks noChangeAspect="1" noChangeArrowheads="1"/>
        </xdr:cNvSpPr>
      </xdr:nvSpPr>
      <xdr:spPr bwMode="auto">
        <a:xfrm>
          <a:off x="409575" y="96393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180975</xdr:rowOff>
    </xdr:to>
    <xdr:sp macro="" textlink="">
      <xdr:nvSpPr>
        <xdr:cNvPr id="971363" name="AutoShape 3" descr="image002">
          <a:extLst>
            <a:ext uri="{FF2B5EF4-FFF2-40B4-BE49-F238E27FC236}">
              <a16:creationId xmlns:a16="http://schemas.microsoft.com/office/drawing/2014/main" xmlns="" id="{00000000-0008-0000-0400-000063D20E00}"/>
            </a:ext>
          </a:extLst>
        </xdr:cNvPr>
        <xdr:cNvSpPr>
          <a:spLocks noChangeAspect="1" noChangeArrowheads="1"/>
        </xdr:cNvSpPr>
      </xdr:nvSpPr>
      <xdr:spPr bwMode="auto">
        <a:xfrm>
          <a:off x="409575" y="96393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180975</xdr:rowOff>
    </xdr:to>
    <xdr:sp macro="" textlink="">
      <xdr:nvSpPr>
        <xdr:cNvPr id="971364" name="AutoShape 4" descr="image002">
          <a:extLst>
            <a:ext uri="{FF2B5EF4-FFF2-40B4-BE49-F238E27FC236}">
              <a16:creationId xmlns:a16="http://schemas.microsoft.com/office/drawing/2014/main" xmlns="" id="{00000000-0008-0000-0400-000064D20E00}"/>
            </a:ext>
          </a:extLst>
        </xdr:cNvPr>
        <xdr:cNvSpPr>
          <a:spLocks noChangeAspect="1" noChangeArrowheads="1"/>
        </xdr:cNvSpPr>
      </xdr:nvSpPr>
      <xdr:spPr bwMode="auto">
        <a:xfrm>
          <a:off x="409575" y="96393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180975</xdr:rowOff>
    </xdr:to>
    <xdr:sp macro="" textlink="">
      <xdr:nvSpPr>
        <xdr:cNvPr id="971365" name="AutoShape 10" descr="image002">
          <a:extLst>
            <a:ext uri="{FF2B5EF4-FFF2-40B4-BE49-F238E27FC236}">
              <a16:creationId xmlns:a16="http://schemas.microsoft.com/office/drawing/2014/main" xmlns="" id="{00000000-0008-0000-0400-000065D20E00}"/>
            </a:ext>
          </a:extLst>
        </xdr:cNvPr>
        <xdr:cNvSpPr>
          <a:spLocks noChangeAspect="1" noChangeArrowheads="1"/>
        </xdr:cNvSpPr>
      </xdr:nvSpPr>
      <xdr:spPr bwMode="auto">
        <a:xfrm>
          <a:off x="409575" y="96393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180975</xdr:rowOff>
    </xdr:to>
    <xdr:sp macro="" textlink="">
      <xdr:nvSpPr>
        <xdr:cNvPr id="971366" name="AutoShape 1" descr="image002">
          <a:extLst>
            <a:ext uri="{FF2B5EF4-FFF2-40B4-BE49-F238E27FC236}">
              <a16:creationId xmlns:a16="http://schemas.microsoft.com/office/drawing/2014/main" xmlns="" id="{00000000-0008-0000-0400-000066D20E00}"/>
            </a:ext>
          </a:extLst>
        </xdr:cNvPr>
        <xdr:cNvSpPr>
          <a:spLocks noChangeAspect="1" noChangeArrowheads="1"/>
        </xdr:cNvSpPr>
      </xdr:nvSpPr>
      <xdr:spPr bwMode="auto">
        <a:xfrm>
          <a:off x="409575" y="96393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180975</xdr:rowOff>
    </xdr:to>
    <xdr:sp macro="" textlink="">
      <xdr:nvSpPr>
        <xdr:cNvPr id="971367" name="AutoShape 2" descr="image002">
          <a:extLst>
            <a:ext uri="{FF2B5EF4-FFF2-40B4-BE49-F238E27FC236}">
              <a16:creationId xmlns:a16="http://schemas.microsoft.com/office/drawing/2014/main" xmlns="" id="{00000000-0008-0000-0400-000067D20E00}"/>
            </a:ext>
          </a:extLst>
        </xdr:cNvPr>
        <xdr:cNvSpPr>
          <a:spLocks noChangeAspect="1" noChangeArrowheads="1"/>
        </xdr:cNvSpPr>
      </xdr:nvSpPr>
      <xdr:spPr bwMode="auto">
        <a:xfrm>
          <a:off x="409575" y="96393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180975</xdr:rowOff>
    </xdr:to>
    <xdr:sp macro="" textlink="">
      <xdr:nvSpPr>
        <xdr:cNvPr id="971368" name="AutoShape 3" descr="image002">
          <a:extLst>
            <a:ext uri="{FF2B5EF4-FFF2-40B4-BE49-F238E27FC236}">
              <a16:creationId xmlns:a16="http://schemas.microsoft.com/office/drawing/2014/main" xmlns="" id="{00000000-0008-0000-0400-000068D20E00}"/>
            </a:ext>
          </a:extLst>
        </xdr:cNvPr>
        <xdr:cNvSpPr>
          <a:spLocks noChangeAspect="1" noChangeArrowheads="1"/>
        </xdr:cNvSpPr>
      </xdr:nvSpPr>
      <xdr:spPr bwMode="auto">
        <a:xfrm>
          <a:off x="409575" y="96393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180975</xdr:rowOff>
    </xdr:to>
    <xdr:sp macro="" textlink="">
      <xdr:nvSpPr>
        <xdr:cNvPr id="971369" name="AutoShape 4" descr="image002">
          <a:extLst>
            <a:ext uri="{FF2B5EF4-FFF2-40B4-BE49-F238E27FC236}">
              <a16:creationId xmlns:a16="http://schemas.microsoft.com/office/drawing/2014/main" xmlns="" id="{00000000-0008-0000-0400-000069D20E00}"/>
            </a:ext>
          </a:extLst>
        </xdr:cNvPr>
        <xdr:cNvSpPr>
          <a:spLocks noChangeAspect="1" noChangeArrowheads="1"/>
        </xdr:cNvSpPr>
      </xdr:nvSpPr>
      <xdr:spPr bwMode="auto">
        <a:xfrm>
          <a:off x="409575" y="96393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180975</xdr:rowOff>
    </xdr:to>
    <xdr:sp macro="" textlink="">
      <xdr:nvSpPr>
        <xdr:cNvPr id="971370" name="AutoShape 10" descr="image002">
          <a:extLst>
            <a:ext uri="{FF2B5EF4-FFF2-40B4-BE49-F238E27FC236}">
              <a16:creationId xmlns:a16="http://schemas.microsoft.com/office/drawing/2014/main" xmlns="" id="{00000000-0008-0000-0400-00006AD20E00}"/>
            </a:ext>
          </a:extLst>
        </xdr:cNvPr>
        <xdr:cNvSpPr>
          <a:spLocks noChangeAspect="1" noChangeArrowheads="1"/>
        </xdr:cNvSpPr>
      </xdr:nvSpPr>
      <xdr:spPr bwMode="auto">
        <a:xfrm>
          <a:off x="409575" y="96393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180975</xdr:rowOff>
    </xdr:to>
    <xdr:sp macro="" textlink="">
      <xdr:nvSpPr>
        <xdr:cNvPr id="971371" name="AutoShape 1" descr="image002">
          <a:extLst>
            <a:ext uri="{FF2B5EF4-FFF2-40B4-BE49-F238E27FC236}">
              <a16:creationId xmlns:a16="http://schemas.microsoft.com/office/drawing/2014/main" xmlns="" id="{00000000-0008-0000-0400-00006BD20E00}"/>
            </a:ext>
          </a:extLst>
        </xdr:cNvPr>
        <xdr:cNvSpPr>
          <a:spLocks noChangeAspect="1" noChangeArrowheads="1"/>
        </xdr:cNvSpPr>
      </xdr:nvSpPr>
      <xdr:spPr bwMode="auto">
        <a:xfrm>
          <a:off x="409575" y="96393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180975</xdr:rowOff>
    </xdr:to>
    <xdr:sp macro="" textlink="">
      <xdr:nvSpPr>
        <xdr:cNvPr id="971372" name="AutoShape 2" descr="image002">
          <a:extLst>
            <a:ext uri="{FF2B5EF4-FFF2-40B4-BE49-F238E27FC236}">
              <a16:creationId xmlns:a16="http://schemas.microsoft.com/office/drawing/2014/main" xmlns="" id="{00000000-0008-0000-0400-00006CD20E00}"/>
            </a:ext>
          </a:extLst>
        </xdr:cNvPr>
        <xdr:cNvSpPr>
          <a:spLocks noChangeAspect="1" noChangeArrowheads="1"/>
        </xdr:cNvSpPr>
      </xdr:nvSpPr>
      <xdr:spPr bwMode="auto">
        <a:xfrm>
          <a:off x="409575" y="96393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180975</xdr:rowOff>
    </xdr:to>
    <xdr:sp macro="" textlink="">
      <xdr:nvSpPr>
        <xdr:cNvPr id="971373" name="AutoShape 3" descr="image002">
          <a:extLst>
            <a:ext uri="{FF2B5EF4-FFF2-40B4-BE49-F238E27FC236}">
              <a16:creationId xmlns:a16="http://schemas.microsoft.com/office/drawing/2014/main" xmlns="" id="{00000000-0008-0000-0400-00006DD20E00}"/>
            </a:ext>
          </a:extLst>
        </xdr:cNvPr>
        <xdr:cNvSpPr>
          <a:spLocks noChangeAspect="1" noChangeArrowheads="1"/>
        </xdr:cNvSpPr>
      </xdr:nvSpPr>
      <xdr:spPr bwMode="auto">
        <a:xfrm>
          <a:off x="409575" y="96393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180975</xdr:rowOff>
    </xdr:to>
    <xdr:sp macro="" textlink="">
      <xdr:nvSpPr>
        <xdr:cNvPr id="971374" name="AutoShape 4" descr="image002">
          <a:extLst>
            <a:ext uri="{FF2B5EF4-FFF2-40B4-BE49-F238E27FC236}">
              <a16:creationId xmlns:a16="http://schemas.microsoft.com/office/drawing/2014/main" xmlns="" id="{00000000-0008-0000-0400-00006ED20E00}"/>
            </a:ext>
          </a:extLst>
        </xdr:cNvPr>
        <xdr:cNvSpPr>
          <a:spLocks noChangeAspect="1" noChangeArrowheads="1"/>
        </xdr:cNvSpPr>
      </xdr:nvSpPr>
      <xdr:spPr bwMode="auto">
        <a:xfrm>
          <a:off x="409575" y="96393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180975</xdr:rowOff>
    </xdr:to>
    <xdr:sp macro="" textlink="">
      <xdr:nvSpPr>
        <xdr:cNvPr id="971375" name="AutoShape 10" descr="image002">
          <a:extLst>
            <a:ext uri="{FF2B5EF4-FFF2-40B4-BE49-F238E27FC236}">
              <a16:creationId xmlns:a16="http://schemas.microsoft.com/office/drawing/2014/main" xmlns="" id="{00000000-0008-0000-0400-00006FD20E00}"/>
            </a:ext>
          </a:extLst>
        </xdr:cNvPr>
        <xdr:cNvSpPr>
          <a:spLocks noChangeAspect="1" noChangeArrowheads="1"/>
        </xdr:cNvSpPr>
      </xdr:nvSpPr>
      <xdr:spPr bwMode="auto">
        <a:xfrm>
          <a:off x="409575" y="96393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190500</xdr:rowOff>
    </xdr:to>
    <xdr:sp macro="" textlink="">
      <xdr:nvSpPr>
        <xdr:cNvPr id="971377" name="AutoShape 2" descr="image002">
          <a:extLst>
            <a:ext uri="{FF2B5EF4-FFF2-40B4-BE49-F238E27FC236}">
              <a16:creationId xmlns:a16="http://schemas.microsoft.com/office/drawing/2014/main" xmlns="" id="{00000000-0008-0000-0400-000071D20E00}"/>
            </a:ext>
          </a:extLst>
        </xdr:cNvPr>
        <xdr:cNvSpPr>
          <a:spLocks noChangeAspect="1" noChangeArrowheads="1"/>
        </xdr:cNvSpPr>
      </xdr:nvSpPr>
      <xdr:spPr bwMode="auto">
        <a:xfrm>
          <a:off x="409575" y="528637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190500</xdr:rowOff>
    </xdr:to>
    <xdr:sp macro="" textlink="">
      <xdr:nvSpPr>
        <xdr:cNvPr id="971378" name="AutoShape 3" descr="image002">
          <a:extLst>
            <a:ext uri="{FF2B5EF4-FFF2-40B4-BE49-F238E27FC236}">
              <a16:creationId xmlns:a16="http://schemas.microsoft.com/office/drawing/2014/main" xmlns="" id="{00000000-0008-0000-0400-000072D20E00}"/>
            </a:ext>
          </a:extLst>
        </xdr:cNvPr>
        <xdr:cNvSpPr>
          <a:spLocks noChangeAspect="1" noChangeArrowheads="1"/>
        </xdr:cNvSpPr>
      </xdr:nvSpPr>
      <xdr:spPr bwMode="auto">
        <a:xfrm>
          <a:off x="409575" y="528637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190500</xdr:rowOff>
    </xdr:to>
    <xdr:sp macro="" textlink="">
      <xdr:nvSpPr>
        <xdr:cNvPr id="971379" name="AutoShape 4" descr="image002">
          <a:extLst>
            <a:ext uri="{FF2B5EF4-FFF2-40B4-BE49-F238E27FC236}">
              <a16:creationId xmlns:a16="http://schemas.microsoft.com/office/drawing/2014/main" xmlns="" id="{00000000-0008-0000-0400-000073D20E00}"/>
            </a:ext>
          </a:extLst>
        </xdr:cNvPr>
        <xdr:cNvSpPr>
          <a:spLocks noChangeAspect="1" noChangeArrowheads="1"/>
        </xdr:cNvSpPr>
      </xdr:nvSpPr>
      <xdr:spPr bwMode="auto">
        <a:xfrm>
          <a:off x="409575" y="528637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190500</xdr:rowOff>
    </xdr:to>
    <xdr:sp macro="" textlink="">
      <xdr:nvSpPr>
        <xdr:cNvPr id="971380" name="AutoShape 10" descr="image002">
          <a:extLst>
            <a:ext uri="{FF2B5EF4-FFF2-40B4-BE49-F238E27FC236}">
              <a16:creationId xmlns:a16="http://schemas.microsoft.com/office/drawing/2014/main" xmlns="" id="{00000000-0008-0000-0400-000074D20E00}"/>
            </a:ext>
          </a:extLst>
        </xdr:cNvPr>
        <xdr:cNvSpPr>
          <a:spLocks noChangeAspect="1" noChangeArrowheads="1"/>
        </xdr:cNvSpPr>
      </xdr:nvSpPr>
      <xdr:spPr bwMode="auto">
        <a:xfrm>
          <a:off x="409575" y="528637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190500</xdr:rowOff>
    </xdr:to>
    <xdr:sp macro="" textlink="">
      <xdr:nvSpPr>
        <xdr:cNvPr id="971381" name="AutoShape 1" descr="image002">
          <a:extLst>
            <a:ext uri="{FF2B5EF4-FFF2-40B4-BE49-F238E27FC236}">
              <a16:creationId xmlns:a16="http://schemas.microsoft.com/office/drawing/2014/main" xmlns="" id="{00000000-0008-0000-0400-000075D20E00}"/>
            </a:ext>
          </a:extLst>
        </xdr:cNvPr>
        <xdr:cNvSpPr>
          <a:spLocks noChangeAspect="1" noChangeArrowheads="1"/>
        </xdr:cNvSpPr>
      </xdr:nvSpPr>
      <xdr:spPr bwMode="auto">
        <a:xfrm>
          <a:off x="409575" y="528637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190500</xdr:rowOff>
    </xdr:to>
    <xdr:sp macro="" textlink="">
      <xdr:nvSpPr>
        <xdr:cNvPr id="971382" name="AutoShape 2" descr="image002">
          <a:extLst>
            <a:ext uri="{FF2B5EF4-FFF2-40B4-BE49-F238E27FC236}">
              <a16:creationId xmlns:a16="http://schemas.microsoft.com/office/drawing/2014/main" xmlns="" id="{00000000-0008-0000-0400-000076D20E00}"/>
            </a:ext>
          </a:extLst>
        </xdr:cNvPr>
        <xdr:cNvSpPr>
          <a:spLocks noChangeAspect="1" noChangeArrowheads="1"/>
        </xdr:cNvSpPr>
      </xdr:nvSpPr>
      <xdr:spPr bwMode="auto">
        <a:xfrm>
          <a:off x="409575" y="528637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190500</xdr:rowOff>
    </xdr:to>
    <xdr:sp macro="" textlink="">
      <xdr:nvSpPr>
        <xdr:cNvPr id="971383" name="AutoShape 3" descr="image002">
          <a:extLst>
            <a:ext uri="{FF2B5EF4-FFF2-40B4-BE49-F238E27FC236}">
              <a16:creationId xmlns:a16="http://schemas.microsoft.com/office/drawing/2014/main" xmlns="" id="{00000000-0008-0000-0400-000077D20E00}"/>
            </a:ext>
          </a:extLst>
        </xdr:cNvPr>
        <xdr:cNvSpPr>
          <a:spLocks noChangeAspect="1" noChangeArrowheads="1"/>
        </xdr:cNvSpPr>
      </xdr:nvSpPr>
      <xdr:spPr bwMode="auto">
        <a:xfrm>
          <a:off x="409575" y="528637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190500</xdr:rowOff>
    </xdr:to>
    <xdr:sp macro="" textlink="">
      <xdr:nvSpPr>
        <xdr:cNvPr id="971384" name="AutoShape 4" descr="image002">
          <a:extLst>
            <a:ext uri="{FF2B5EF4-FFF2-40B4-BE49-F238E27FC236}">
              <a16:creationId xmlns:a16="http://schemas.microsoft.com/office/drawing/2014/main" xmlns="" id="{00000000-0008-0000-0400-000078D20E00}"/>
            </a:ext>
          </a:extLst>
        </xdr:cNvPr>
        <xdr:cNvSpPr>
          <a:spLocks noChangeAspect="1" noChangeArrowheads="1"/>
        </xdr:cNvSpPr>
      </xdr:nvSpPr>
      <xdr:spPr bwMode="auto">
        <a:xfrm>
          <a:off x="409575" y="528637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190500</xdr:rowOff>
    </xdr:to>
    <xdr:sp macro="" textlink="">
      <xdr:nvSpPr>
        <xdr:cNvPr id="971385" name="AutoShape 10" descr="image002">
          <a:extLst>
            <a:ext uri="{FF2B5EF4-FFF2-40B4-BE49-F238E27FC236}">
              <a16:creationId xmlns:a16="http://schemas.microsoft.com/office/drawing/2014/main" xmlns="" id="{00000000-0008-0000-0400-000079D20E00}"/>
            </a:ext>
          </a:extLst>
        </xdr:cNvPr>
        <xdr:cNvSpPr>
          <a:spLocks noChangeAspect="1" noChangeArrowheads="1"/>
        </xdr:cNvSpPr>
      </xdr:nvSpPr>
      <xdr:spPr bwMode="auto">
        <a:xfrm>
          <a:off x="409575" y="528637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190500</xdr:rowOff>
    </xdr:to>
    <xdr:sp macro="" textlink="">
      <xdr:nvSpPr>
        <xdr:cNvPr id="971386" name="AutoShape 1" descr="image002">
          <a:extLst>
            <a:ext uri="{FF2B5EF4-FFF2-40B4-BE49-F238E27FC236}">
              <a16:creationId xmlns:a16="http://schemas.microsoft.com/office/drawing/2014/main" xmlns="" id="{00000000-0008-0000-0400-00007AD20E00}"/>
            </a:ext>
          </a:extLst>
        </xdr:cNvPr>
        <xdr:cNvSpPr>
          <a:spLocks noChangeAspect="1" noChangeArrowheads="1"/>
        </xdr:cNvSpPr>
      </xdr:nvSpPr>
      <xdr:spPr bwMode="auto">
        <a:xfrm>
          <a:off x="409575" y="528637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190500</xdr:rowOff>
    </xdr:to>
    <xdr:sp macro="" textlink="">
      <xdr:nvSpPr>
        <xdr:cNvPr id="971387" name="AutoShape 2" descr="image002">
          <a:extLst>
            <a:ext uri="{FF2B5EF4-FFF2-40B4-BE49-F238E27FC236}">
              <a16:creationId xmlns:a16="http://schemas.microsoft.com/office/drawing/2014/main" xmlns="" id="{00000000-0008-0000-0400-00007BD20E00}"/>
            </a:ext>
          </a:extLst>
        </xdr:cNvPr>
        <xdr:cNvSpPr>
          <a:spLocks noChangeAspect="1" noChangeArrowheads="1"/>
        </xdr:cNvSpPr>
      </xdr:nvSpPr>
      <xdr:spPr bwMode="auto">
        <a:xfrm>
          <a:off x="409575" y="528637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190500</xdr:rowOff>
    </xdr:to>
    <xdr:sp macro="" textlink="">
      <xdr:nvSpPr>
        <xdr:cNvPr id="971388" name="AutoShape 3" descr="image002">
          <a:extLst>
            <a:ext uri="{FF2B5EF4-FFF2-40B4-BE49-F238E27FC236}">
              <a16:creationId xmlns:a16="http://schemas.microsoft.com/office/drawing/2014/main" xmlns="" id="{00000000-0008-0000-0400-00007CD20E00}"/>
            </a:ext>
          </a:extLst>
        </xdr:cNvPr>
        <xdr:cNvSpPr>
          <a:spLocks noChangeAspect="1" noChangeArrowheads="1"/>
        </xdr:cNvSpPr>
      </xdr:nvSpPr>
      <xdr:spPr bwMode="auto">
        <a:xfrm>
          <a:off x="409575" y="528637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190500</xdr:rowOff>
    </xdr:to>
    <xdr:sp macro="" textlink="">
      <xdr:nvSpPr>
        <xdr:cNvPr id="971389" name="AutoShape 4" descr="image002">
          <a:extLst>
            <a:ext uri="{FF2B5EF4-FFF2-40B4-BE49-F238E27FC236}">
              <a16:creationId xmlns:a16="http://schemas.microsoft.com/office/drawing/2014/main" xmlns="" id="{00000000-0008-0000-0400-00007DD20E00}"/>
            </a:ext>
          </a:extLst>
        </xdr:cNvPr>
        <xdr:cNvSpPr>
          <a:spLocks noChangeAspect="1" noChangeArrowheads="1"/>
        </xdr:cNvSpPr>
      </xdr:nvSpPr>
      <xdr:spPr bwMode="auto">
        <a:xfrm>
          <a:off x="409575" y="528637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190500</xdr:rowOff>
    </xdr:to>
    <xdr:sp macro="" textlink="">
      <xdr:nvSpPr>
        <xdr:cNvPr id="971390" name="AutoShape 10" descr="image002">
          <a:extLst>
            <a:ext uri="{FF2B5EF4-FFF2-40B4-BE49-F238E27FC236}">
              <a16:creationId xmlns:a16="http://schemas.microsoft.com/office/drawing/2014/main" xmlns="" id="{00000000-0008-0000-0400-00007ED20E00}"/>
            </a:ext>
          </a:extLst>
        </xdr:cNvPr>
        <xdr:cNvSpPr>
          <a:spLocks noChangeAspect="1" noChangeArrowheads="1"/>
        </xdr:cNvSpPr>
      </xdr:nvSpPr>
      <xdr:spPr bwMode="auto">
        <a:xfrm>
          <a:off x="409575" y="528637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xdr:row>
      <xdr:rowOff>0</xdr:rowOff>
    </xdr:from>
    <xdr:ext cx="142875" cy="180976"/>
    <xdr:sp macro="" textlink="">
      <xdr:nvSpPr>
        <xdr:cNvPr id="90" name="AutoShape 1" descr="image002">
          <a:extLst>
            <a:ext uri="{FF2B5EF4-FFF2-40B4-BE49-F238E27FC236}">
              <a16:creationId xmlns:a16="http://schemas.microsoft.com/office/drawing/2014/main" xmlns="" id="{00000000-0008-0000-0400-00005A000000}"/>
            </a:ext>
          </a:extLst>
        </xdr:cNvPr>
        <xdr:cNvSpPr>
          <a:spLocks noChangeAspect="1" noChangeArrowheads="1"/>
        </xdr:cNvSpPr>
      </xdr:nvSpPr>
      <xdr:spPr bwMode="auto">
        <a:xfrm>
          <a:off x="581025" y="706755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xdr:row>
      <xdr:rowOff>0</xdr:rowOff>
    </xdr:from>
    <xdr:ext cx="142875" cy="180976"/>
    <xdr:sp macro="" textlink="">
      <xdr:nvSpPr>
        <xdr:cNvPr id="91" name="AutoShape 2" descr="image002">
          <a:extLst>
            <a:ext uri="{FF2B5EF4-FFF2-40B4-BE49-F238E27FC236}">
              <a16:creationId xmlns:a16="http://schemas.microsoft.com/office/drawing/2014/main" xmlns="" id="{00000000-0008-0000-0400-00005B000000}"/>
            </a:ext>
          </a:extLst>
        </xdr:cNvPr>
        <xdr:cNvSpPr>
          <a:spLocks noChangeAspect="1" noChangeArrowheads="1"/>
        </xdr:cNvSpPr>
      </xdr:nvSpPr>
      <xdr:spPr bwMode="auto">
        <a:xfrm>
          <a:off x="581025" y="706755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xdr:row>
      <xdr:rowOff>0</xdr:rowOff>
    </xdr:from>
    <xdr:ext cx="142875" cy="180976"/>
    <xdr:sp macro="" textlink="">
      <xdr:nvSpPr>
        <xdr:cNvPr id="92" name="AutoShape 3" descr="image002">
          <a:extLst>
            <a:ext uri="{FF2B5EF4-FFF2-40B4-BE49-F238E27FC236}">
              <a16:creationId xmlns:a16="http://schemas.microsoft.com/office/drawing/2014/main" xmlns="" id="{00000000-0008-0000-0400-00005C000000}"/>
            </a:ext>
          </a:extLst>
        </xdr:cNvPr>
        <xdr:cNvSpPr>
          <a:spLocks noChangeAspect="1" noChangeArrowheads="1"/>
        </xdr:cNvSpPr>
      </xdr:nvSpPr>
      <xdr:spPr bwMode="auto">
        <a:xfrm>
          <a:off x="581025" y="706755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xdr:row>
      <xdr:rowOff>0</xdr:rowOff>
    </xdr:from>
    <xdr:ext cx="142875" cy="180976"/>
    <xdr:sp macro="" textlink="">
      <xdr:nvSpPr>
        <xdr:cNvPr id="93" name="AutoShape 4" descr="image002">
          <a:extLst>
            <a:ext uri="{FF2B5EF4-FFF2-40B4-BE49-F238E27FC236}">
              <a16:creationId xmlns:a16="http://schemas.microsoft.com/office/drawing/2014/main" xmlns="" id="{00000000-0008-0000-0400-00005D000000}"/>
            </a:ext>
          </a:extLst>
        </xdr:cNvPr>
        <xdr:cNvSpPr>
          <a:spLocks noChangeAspect="1" noChangeArrowheads="1"/>
        </xdr:cNvSpPr>
      </xdr:nvSpPr>
      <xdr:spPr bwMode="auto">
        <a:xfrm>
          <a:off x="581025" y="706755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xdr:row>
      <xdr:rowOff>0</xdr:rowOff>
    </xdr:from>
    <xdr:ext cx="142875" cy="180976"/>
    <xdr:sp macro="" textlink="">
      <xdr:nvSpPr>
        <xdr:cNvPr id="94" name="AutoShape 10" descr="image002">
          <a:extLst>
            <a:ext uri="{FF2B5EF4-FFF2-40B4-BE49-F238E27FC236}">
              <a16:creationId xmlns:a16="http://schemas.microsoft.com/office/drawing/2014/main" xmlns="" id="{00000000-0008-0000-0400-00005E000000}"/>
            </a:ext>
          </a:extLst>
        </xdr:cNvPr>
        <xdr:cNvSpPr>
          <a:spLocks noChangeAspect="1" noChangeArrowheads="1"/>
        </xdr:cNvSpPr>
      </xdr:nvSpPr>
      <xdr:spPr bwMode="auto">
        <a:xfrm>
          <a:off x="581025" y="706755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xdr:row>
      <xdr:rowOff>0</xdr:rowOff>
    </xdr:from>
    <xdr:ext cx="142875" cy="180976"/>
    <xdr:sp macro="" textlink="">
      <xdr:nvSpPr>
        <xdr:cNvPr id="95" name="AutoShape 1" descr="image002">
          <a:extLst>
            <a:ext uri="{FF2B5EF4-FFF2-40B4-BE49-F238E27FC236}">
              <a16:creationId xmlns:a16="http://schemas.microsoft.com/office/drawing/2014/main" xmlns="" id="{00000000-0008-0000-0400-00005F000000}"/>
            </a:ext>
          </a:extLst>
        </xdr:cNvPr>
        <xdr:cNvSpPr>
          <a:spLocks noChangeAspect="1" noChangeArrowheads="1"/>
        </xdr:cNvSpPr>
      </xdr:nvSpPr>
      <xdr:spPr bwMode="auto">
        <a:xfrm>
          <a:off x="581025" y="706755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xdr:row>
      <xdr:rowOff>0</xdr:rowOff>
    </xdr:from>
    <xdr:ext cx="142875" cy="180976"/>
    <xdr:sp macro="" textlink="">
      <xdr:nvSpPr>
        <xdr:cNvPr id="96" name="AutoShape 2" descr="image002">
          <a:extLst>
            <a:ext uri="{FF2B5EF4-FFF2-40B4-BE49-F238E27FC236}">
              <a16:creationId xmlns:a16="http://schemas.microsoft.com/office/drawing/2014/main" xmlns="" id="{00000000-0008-0000-0400-000060000000}"/>
            </a:ext>
          </a:extLst>
        </xdr:cNvPr>
        <xdr:cNvSpPr>
          <a:spLocks noChangeAspect="1" noChangeArrowheads="1"/>
        </xdr:cNvSpPr>
      </xdr:nvSpPr>
      <xdr:spPr bwMode="auto">
        <a:xfrm>
          <a:off x="581025" y="706755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xdr:row>
      <xdr:rowOff>0</xdr:rowOff>
    </xdr:from>
    <xdr:ext cx="142875" cy="180976"/>
    <xdr:sp macro="" textlink="">
      <xdr:nvSpPr>
        <xdr:cNvPr id="97" name="AutoShape 3" descr="image002">
          <a:extLst>
            <a:ext uri="{FF2B5EF4-FFF2-40B4-BE49-F238E27FC236}">
              <a16:creationId xmlns:a16="http://schemas.microsoft.com/office/drawing/2014/main" xmlns="" id="{00000000-0008-0000-0400-000061000000}"/>
            </a:ext>
          </a:extLst>
        </xdr:cNvPr>
        <xdr:cNvSpPr>
          <a:spLocks noChangeAspect="1" noChangeArrowheads="1"/>
        </xdr:cNvSpPr>
      </xdr:nvSpPr>
      <xdr:spPr bwMode="auto">
        <a:xfrm>
          <a:off x="581025" y="706755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xdr:row>
      <xdr:rowOff>0</xdr:rowOff>
    </xdr:from>
    <xdr:ext cx="142875" cy="180976"/>
    <xdr:sp macro="" textlink="">
      <xdr:nvSpPr>
        <xdr:cNvPr id="98" name="AutoShape 4" descr="image002">
          <a:extLst>
            <a:ext uri="{FF2B5EF4-FFF2-40B4-BE49-F238E27FC236}">
              <a16:creationId xmlns:a16="http://schemas.microsoft.com/office/drawing/2014/main" xmlns="" id="{00000000-0008-0000-0400-000062000000}"/>
            </a:ext>
          </a:extLst>
        </xdr:cNvPr>
        <xdr:cNvSpPr>
          <a:spLocks noChangeAspect="1" noChangeArrowheads="1"/>
        </xdr:cNvSpPr>
      </xdr:nvSpPr>
      <xdr:spPr bwMode="auto">
        <a:xfrm>
          <a:off x="581025" y="706755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xdr:row>
      <xdr:rowOff>0</xdr:rowOff>
    </xdr:from>
    <xdr:ext cx="142875" cy="180976"/>
    <xdr:sp macro="" textlink="">
      <xdr:nvSpPr>
        <xdr:cNvPr id="99" name="AutoShape 10" descr="image002">
          <a:extLst>
            <a:ext uri="{FF2B5EF4-FFF2-40B4-BE49-F238E27FC236}">
              <a16:creationId xmlns:a16="http://schemas.microsoft.com/office/drawing/2014/main" xmlns="" id="{00000000-0008-0000-0400-000063000000}"/>
            </a:ext>
          </a:extLst>
        </xdr:cNvPr>
        <xdr:cNvSpPr>
          <a:spLocks noChangeAspect="1" noChangeArrowheads="1"/>
        </xdr:cNvSpPr>
      </xdr:nvSpPr>
      <xdr:spPr bwMode="auto">
        <a:xfrm>
          <a:off x="581025" y="706755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xdr:row>
      <xdr:rowOff>0</xdr:rowOff>
    </xdr:from>
    <xdr:ext cx="142875" cy="180976"/>
    <xdr:sp macro="" textlink="">
      <xdr:nvSpPr>
        <xdr:cNvPr id="100" name="AutoShape 1" descr="image002">
          <a:extLst>
            <a:ext uri="{FF2B5EF4-FFF2-40B4-BE49-F238E27FC236}">
              <a16:creationId xmlns:a16="http://schemas.microsoft.com/office/drawing/2014/main" xmlns="" id="{00000000-0008-0000-0400-000064000000}"/>
            </a:ext>
          </a:extLst>
        </xdr:cNvPr>
        <xdr:cNvSpPr>
          <a:spLocks noChangeAspect="1" noChangeArrowheads="1"/>
        </xdr:cNvSpPr>
      </xdr:nvSpPr>
      <xdr:spPr bwMode="auto">
        <a:xfrm>
          <a:off x="581025" y="706755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xdr:row>
      <xdr:rowOff>0</xdr:rowOff>
    </xdr:from>
    <xdr:ext cx="142875" cy="180976"/>
    <xdr:sp macro="" textlink="">
      <xdr:nvSpPr>
        <xdr:cNvPr id="101" name="AutoShape 2" descr="image002">
          <a:extLst>
            <a:ext uri="{FF2B5EF4-FFF2-40B4-BE49-F238E27FC236}">
              <a16:creationId xmlns:a16="http://schemas.microsoft.com/office/drawing/2014/main" xmlns="" id="{00000000-0008-0000-0400-000065000000}"/>
            </a:ext>
          </a:extLst>
        </xdr:cNvPr>
        <xdr:cNvSpPr>
          <a:spLocks noChangeAspect="1" noChangeArrowheads="1"/>
        </xdr:cNvSpPr>
      </xdr:nvSpPr>
      <xdr:spPr bwMode="auto">
        <a:xfrm>
          <a:off x="581025" y="706755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xdr:row>
      <xdr:rowOff>0</xdr:rowOff>
    </xdr:from>
    <xdr:ext cx="142875" cy="180976"/>
    <xdr:sp macro="" textlink="">
      <xdr:nvSpPr>
        <xdr:cNvPr id="102" name="AutoShape 3" descr="image002">
          <a:extLst>
            <a:ext uri="{FF2B5EF4-FFF2-40B4-BE49-F238E27FC236}">
              <a16:creationId xmlns:a16="http://schemas.microsoft.com/office/drawing/2014/main" xmlns="" id="{00000000-0008-0000-0400-000066000000}"/>
            </a:ext>
          </a:extLst>
        </xdr:cNvPr>
        <xdr:cNvSpPr>
          <a:spLocks noChangeAspect="1" noChangeArrowheads="1"/>
        </xdr:cNvSpPr>
      </xdr:nvSpPr>
      <xdr:spPr bwMode="auto">
        <a:xfrm>
          <a:off x="581025" y="706755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xdr:row>
      <xdr:rowOff>0</xdr:rowOff>
    </xdr:from>
    <xdr:ext cx="142875" cy="180976"/>
    <xdr:sp macro="" textlink="">
      <xdr:nvSpPr>
        <xdr:cNvPr id="103" name="AutoShape 4" descr="image002">
          <a:extLst>
            <a:ext uri="{FF2B5EF4-FFF2-40B4-BE49-F238E27FC236}">
              <a16:creationId xmlns:a16="http://schemas.microsoft.com/office/drawing/2014/main" xmlns="" id="{00000000-0008-0000-0400-000067000000}"/>
            </a:ext>
          </a:extLst>
        </xdr:cNvPr>
        <xdr:cNvSpPr>
          <a:spLocks noChangeAspect="1" noChangeArrowheads="1"/>
        </xdr:cNvSpPr>
      </xdr:nvSpPr>
      <xdr:spPr bwMode="auto">
        <a:xfrm>
          <a:off x="581025" y="706755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xdr:row>
      <xdr:rowOff>0</xdr:rowOff>
    </xdr:from>
    <xdr:ext cx="142875" cy="180976"/>
    <xdr:sp macro="" textlink="">
      <xdr:nvSpPr>
        <xdr:cNvPr id="104" name="AutoShape 10" descr="image002">
          <a:extLst>
            <a:ext uri="{FF2B5EF4-FFF2-40B4-BE49-F238E27FC236}">
              <a16:creationId xmlns:a16="http://schemas.microsoft.com/office/drawing/2014/main" xmlns="" id="{00000000-0008-0000-0400-000068000000}"/>
            </a:ext>
          </a:extLst>
        </xdr:cNvPr>
        <xdr:cNvSpPr>
          <a:spLocks noChangeAspect="1" noChangeArrowheads="1"/>
        </xdr:cNvSpPr>
      </xdr:nvSpPr>
      <xdr:spPr bwMode="auto">
        <a:xfrm>
          <a:off x="581025" y="706755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80976"/>
    <xdr:sp macro="" textlink="">
      <xdr:nvSpPr>
        <xdr:cNvPr id="105" name="AutoShape 1" descr="image002">
          <a:extLst>
            <a:ext uri="{FF2B5EF4-FFF2-40B4-BE49-F238E27FC236}">
              <a16:creationId xmlns:a16="http://schemas.microsoft.com/office/drawing/2014/main" xmlns="" id="{00000000-0008-0000-0400-000069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80976"/>
    <xdr:sp macro="" textlink="">
      <xdr:nvSpPr>
        <xdr:cNvPr id="106" name="AutoShape 2" descr="image002">
          <a:extLst>
            <a:ext uri="{FF2B5EF4-FFF2-40B4-BE49-F238E27FC236}">
              <a16:creationId xmlns:a16="http://schemas.microsoft.com/office/drawing/2014/main" xmlns="" id="{00000000-0008-0000-0400-00006A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80976"/>
    <xdr:sp macro="" textlink="">
      <xdr:nvSpPr>
        <xdr:cNvPr id="107" name="AutoShape 3" descr="image002">
          <a:extLst>
            <a:ext uri="{FF2B5EF4-FFF2-40B4-BE49-F238E27FC236}">
              <a16:creationId xmlns:a16="http://schemas.microsoft.com/office/drawing/2014/main" xmlns="" id="{00000000-0008-0000-0400-00006B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80976"/>
    <xdr:sp macro="" textlink="">
      <xdr:nvSpPr>
        <xdr:cNvPr id="108" name="AutoShape 4" descr="image002">
          <a:extLst>
            <a:ext uri="{FF2B5EF4-FFF2-40B4-BE49-F238E27FC236}">
              <a16:creationId xmlns:a16="http://schemas.microsoft.com/office/drawing/2014/main" xmlns="" id="{00000000-0008-0000-0400-00006C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80976"/>
    <xdr:sp macro="" textlink="">
      <xdr:nvSpPr>
        <xdr:cNvPr id="109" name="AutoShape 10" descr="image002">
          <a:extLst>
            <a:ext uri="{FF2B5EF4-FFF2-40B4-BE49-F238E27FC236}">
              <a16:creationId xmlns:a16="http://schemas.microsoft.com/office/drawing/2014/main" xmlns="" id="{00000000-0008-0000-0400-00006D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80976"/>
    <xdr:sp macro="" textlink="">
      <xdr:nvSpPr>
        <xdr:cNvPr id="110" name="AutoShape 1" descr="image002">
          <a:extLst>
            <a:ext uri="{FF2B5EF4-FFF2-40B4-BE49-F238E27FC236}">
              <a16:creationId xmlns:a16="http://schemas.microsoft.com/office/drawing/2014/main" xmlns="" id="{00000000-0008-0000-0400-00006E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80976"/>
    <xdr:sp macro="" textlink="">
      <xdr:nvSpPr>
        <xdr:cNvPr id="111" name="AutoShape 2" descr="image002">
          <a:extLst>
            <a:ext uri="{FF2B5EF4-FFF2-40B4-BE49-F238E27FC236}">
              <a16:creationId xmlns:a16="http://schemas.microsoft.com/office/drawing/2014/main" xmlns="" id="{00000000-0008-0000-0400-00006F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80976"/>
    <xdr:sp macro="" textlink="">
      <xdr:nvSpPr>
        <xdr:cNvPr id="112" name="AutoShape 3" descr="image002">
          <a:extLst>
            <a:ext uri="{FF2B5EF4-FFF2-40B4-BE49-F238E27FC236}">
              <a16:creationId xmlns:a16="http://schemas.microsoft.com/office/drawing/2014/main" xmlns="" id="{00000000-0008-0000-0400-000070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80976"/>
    <xdr:sp macro="" textlink="">
      <xdr:nvSpPr>
        <xdr:cNvPr id="113" name="AutoShape 4" descr="image002">
          <a:extLst>
            <a:ext uri="{FF2B5EF4-FFF2-40B4-BE49-F238E27FC236}">
              <a16:creationId xmlns:a16="http://schemas.microsoft.com/office/drawing/2014/main" xmlns="" id="{00000000-0008-0000-0400-000071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80976"/>
    <xdr:sp macro="" textlink="">
      <xdr:nvSpPr>
        <xdr:cNvPr id="114" name="AutoShape 10" descr="image002">
          <a:extLst>
            <a:ext uri="{FF2B5EF4-FFF2-40B4-BE49-F238E27FC236}">
              <a16:creationId xmlns:a16="http://schemas.microsoft.com/office/drawing/2014/main" xmlns="" id="{00000000-0008-0000-0400-000072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80976"/>
    <xdr:sp macro="" textlink="">
      <xdr:nvSpPr>
        <xdr:cNvPr id="115" name="AutoShape 1" descr="image002">
          <a:extLst>
            <a:ext uri="{FF2B5EF4-FFF2-40B4-BE49-F238E27FC236}">
              <a16:creationId xmlns:a16="http://schemas.microsoft.com/office/drawing/2014/main" xmlns="" id="{00000000-0008-0000-0400-000073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80976"/>
    <xdr:sp macro="" textlink="">
      <xdr:nvSpPr>
        <xdr:cNvPr id="116" name="AutoShape 2" descr="image002">
          <a:extLst>
            <a:ext uri="{FF2B5EF4-FFF2-40B4-BE49-F238E27FC236}">
              <a16:creationId xmlns:a16="http://schemas.microsoft.com/office/drawing/2014/main" xmlns="" id="{00000000-0008-0000-0400-000074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80976"/>
    <xdr:sp macro="" textlink="">
      <xdr:nvSpPr>
        <xdr:cNvPr id="117" name="AutoShape 3" descr="image002">
          <a:extLst>
            <a:ext uri="{FF2B5EF4-FFF2-40B4-BE49-F238E27FC236}">
              <a16:creationId xmlns:a16="http://schemas.microsoft.com/office/drawing/2014/main" xmlns="" id="{00000000-0008-0000-0400-000075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80976"/>
    <xdr:sp macro="" textlink="">
      <xdr:nvSpPr>
        <xdr:cNvPr id="118" name="AutoShape 4" descr="image002">
          <a:extLst>
            <a:ext uri="{FF2B5EF4-FFF2-40B4-BE49-F238E27FC236}">
              <a16:creationId xmlns:a16="http://schemas.microsoft.com/office/drawing/2014/main" xmlns="" id="{00000000-0008-0000-0400-000076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80976"/>
    <xdr:sp macro="" textlink="">
      <xdr:nvSpPr>
        <xdr:cNvPr id="119" name="AutoShape 10" descr="image002">
          <a:extLst>
            <a:ext uri="{FF2B5EF4-FFF2-40B4-BE49-F238E27FC236}">
              <a16:creationId xmlns:a16="http://schemas.microsoft.com/office/drawing/2014/main" xmlns="" id="{00000000-0008-0000-0400-000077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18</xdr:row>
      <xdr:rowOff>0</xdr:rowOff>
    </xdr:from>
    <xdr:to>
      <xdr:col>2</xdr:col>
      <xdr:colOff>142875</xdr:colOff>
      <xdr:row>18</xdr:row>
      <xdr:rowOff>123825</xdr:rowOff>
    </xdr:to>
    <xdr:sp macro="" textlink="">
      <xdr:nvSpPr>
        <xdr:cNvPr id="899069" name="AutoShape 1" descr="image002">
          <a:extLst>
            <a:ext uri="{FF2B5EF4-FFF2-40B4-BE49-F238E27FC236}">
              <a16:creationId xmlns:a16="http://schemas.microsoft.com/office/drawing/2014/main" xmlns="" id="{00000000-0008-0000-0500-0000FDB70D00}"/>
            </a:ext>
          </a:extLst>
        </xdr:cNvPr>
        <xdr:cNvSpPr>
          <a:spLocks noChangeAspect="1" noChangeArrowheads="1"/>
        </xdr:cNvSpPr>
      </xdr:nvSpPr>
      <xdr:spPr bwMode="auto">
        <a:xfrm>
          <a:off x="800100" y="3095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142875</xdr:colOff>
      <xdr:row>18</xdr:row>
      <xdr:rowOff>123825</xdr:rowOff>
    </xdr:to>
    <xdr:sp macro="" textlink="">
      <xdr:nvSpPr>
        <xdr:cNvPr id="899070" name="AutoShape 2" descr="image002">
          <a:extLst>
            <a:ext uri="{FF2B5EF4-FFF2-40B4-BE49-F238E27FC236}">
              <a16:creationId xmlns:a16="http://schemas.microsoft.com/office/drawing/2014/main" xmlns="" id="{00000000-0008-0000-0500-0000FEB70D00}"/>
            </a:ext>
          </a:extLst>
        </xdr:cNvPr>
        <xdr:cNvSpPr>
          <a:spLocks noChangeAspect="1" noChangeArrowheads="1"/>
        </xdr:cNvSpPr>
      </xdr:nvSpPr>
      <xdr:spPr bwMode="auto">
        <a:xfrm>
          <a:off x="800100" y="3095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142875</xdr:colOff>
      <xdr:row>18</xdr:row>
      <xdr:rowOff>123825</xdr:rowOff>
    </xdr:to>
    <xdr:sp macro="" textlink="">
      <xdr:nvSpPr>
        <xdr:cNvPr id="899071" name="AutoShape 3" descr="image002">
          <a:extLst>
            <a:ext uri="{FF2B5EF4-FFF2-40B4-BE49-F238E27FC236}">
              <a16:creationId xmlns:a16="http://schemas.microsoft.com/office/drawing/2014/main" xmlns="" id="{00000000-0008-0000-0500-0000FFB70D00}"/>
            </a:ext>
          </a:extLst>
        </xdr:cNvPr>
        <xdr:cNvSpPr>
          <a:spLocks noChangeAspect="1" noChangeArrowheads="1"/>
        </xdr:cNvSpPr>
      </xdr:nvSpPr>
      <xdr:spPr bwMode="auto">
        <a:xfrm>
          <a:off x="800100" y="3095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142875</xdr:colOff>
      <xdr:row>18</xdr:row>
      <xdr:rowOff>123825</xdr:rowOff>
    </xdr:to>
    <xdr:sp macro="" textlink="">
      <xdr:nvSpPr>
        <xdr:cNvPr id="990208" name="AutoShape 4" descr="image002">
          <a:extLst>
            <a:ext uri="{FF2B5EF4-FFF2-40B4-BE49-F238E27FC236}">
              <a16:creationId xmlns:a16="http://schemas.microsoft.com/office/drawing/2014/main" xmlns="" id="{00000000-0008-0000-0500-0000001C0F00}"/>
            </a:ext>
          </a:extLst>
        </xdr:cNvPr>
        <xdr:cNvSpPr>
          <a:spLocks noChangeAspect="1" noChangeArrowheads="1"/>
        </xdr:cNvSpPr>
      </xdr:nvSpPr>
      <xdr:spPr bwMode="auto">
        <a:xfrm>
          <a:off x="800100" y="3095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142875</xdr:colOff>
      <xdr:row>18</xdr:row>
      <xdr:rowOff>123825</xdr:rowOff>
    </xdr:to>
    <xdr:sp macro="" textlink="">
      <xdr:nvSpPr>
        <xdr:cNvPr id="990209" name="AutoShape 9" descr="image002">
          <a:extLst>
            <a:ext uri="{FF2B5EF4-FFF2-40B4-BE49-F238E27FC236}">
              <a16:creationId xmlns:a16="http://schemas.microsoft.com/office/drawing/2014/main" xmlns="" id="{00000000-0008-0000-0500-0000011C0F00}"/>
            </a:ext>
          </a:extLst>
        </xdr:cNvPr>
        <xdr:cNvSpPr>
          <a:spLocks noChangeAspect="1" noChangeArrowheads="1"/>
        </xdr:cNvSpPr>
      </xdr:nvSpPr>
      <xdr:spPr bwMode="auto">
        <a:xfrm>
          <a:off x="800100" y="3095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142875</xdr:colOff>
      <xdr:row>21</xdr:row>
      <xdr:rowOff>123825</xdr:rowOff>
    </xdr:to>
    <xdr:sp macro="" textlink="">
      <xdr:nvSpPr>
        <xdr:cNvPr id="990210" name="AutoShape 1" descr="image002">
          <a:extLst>
            <a:ext uri="{FF2B5EF4-FFF2-40B4-BE49-F238E27FC236}">
              <a16:creationId xmlns:a16="http://schemas.microsoft.com/office/drawing/2014/main" xmlns="" id="{00000000-0008-0000-0500-0000021C0F00}"/>
            </a:ext>
          </a:extLst>
        </xdr:cNvPr>
        <xdr:cNvSpPr>
          <a:spLocks noChangeAspect="1" noChangeArrowheads="1"/>
        </xdr:cNvSpPr>
      </xdr:nvSpPr>
      <xdr:spPr bwMode="auto">
        <a:xfrm>
          <a:off x="800100" y="4429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142875</xdr:colOff>
      <xdr:row>21</xdr:row>
      <xdr:rowOff>123825</xdr:rowOff>
    </xdr:to>
    <xdr:sp macro="" textlink="">
      <xdr:nvSpPr>
        <xdr:cNvPr id="990211" name="AutoShape 2" descr="image002">
          <a:extLst>
            <a:ext uri="{FF2B5EF4-FFF2-40B4-BE49-F238E27FC236}">
              <a16:creationId xmlns:a16="http://schemas.microsoft.com/office/drawing/2014/main" xmlns="" id="{00000000-0008-0000-0500-0000031C0F00}"/>
            </a:ext>
          </a:extLst>
        </xdr:cNvPr>
        <xdr:cNvSpPr>
          <a:spLocks noChangeAspect="1" noChangeArrowheads="1"/>
        </xdr:cNvSpPr>
      </xdr:nvSpPr>
      <xdr:spPr bwMode="auto">
        <a:xfrm>
          <a:off x="800100" y="4429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142875</xdr:colOff>
      <xdr:row>21</xdr:row>
      <xdr:rowOff>123825</xdr:rowOff>
    </xdr:to>
    <xdr:sp macro="" textlink="">
      <xdr:nvSpPr>
        <xdr:cNvPr id="990212" name="AutoShape 3" descr="image002">
          <a:extLst>
            <a:ext uri="{FF2B5EF4-FFF2-40B4-BE49-F238E27FC236}">
              <a16:creationId xmlns:a16="http://schemas.microsoft.com/office/drawing/2014/main" xmlns="" id="{00000000-0008-0000-0500-0000041C0F00}"/>
            </a:ext>
          </a:extLst>
        </xdr:cNvPr>
        <xdr:cNvSpPr>
          <a:spLocks noChangeAspect="1" noChangeArrowheads="1"/>
        </xdr:cNvSpPr>
      </xdr:nvSpPr>
      <xdr:spPr bwMode="auto">
        <a:xfrm>
          <a:off x="800100" y="4429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142875</xdr:colOff>
      <xdr:row>21</xdr:row>
      <xdr:rowOff>123825</xdr:rowOff>
    </xdr:to>
    <xdr:sp macro="" textlink="">
      <xdr:nvSpPr>
        <xdr:cNvPr id="990213" name="AutoShape 4" descr="image002">
          <a:extLst>
            <a:ext uri="{FF2B5EF4-FFF2-40B4-BE49-F238E27FC236}">
              <a16:creationId xmlns:a16="http://schemas.microsoft.com/office/drawing/2014/main" xmlns="" id="{00000000-0008-0000-0500-0000051C0F00}"/>
            </a:ext>
          </a:extLst>
        </xdr:cNvPr>
        <xdr:cNvSpPr>
          <a:spLocks noChangeAspect="1" noChangeArrowheads="1"/>
        </xdr:cNvSpPr>
      </xdr:nvSpPr>
      <xdr:spPr bwMode="auto">
        <a:xfrm>
          <a:off x="800100" y="4429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142875</xdr:colOff>
      <xdr:row>21</xdr:row>
      <xdr:rowOff>123825</xdr:rowOff>
    </xdr:to>
    <xdr:sp macro="" textlink="">
      <xdr:nvSpPr>
        <xdr:cNvPr id="990214" name="AutoShape 9" descr="image002">
          <a:extLst>
            <a:ext uri="{FF2B5EF4-FFF2-40B4-BE49-F238E27FC236}">
              <a16:creationId xmlns:a16="http://schemas.microsoft.com/office/drawing/2014/main" xmlns="" id="{00000000-0008-0000-0500-0000061C0F00}"/>
            </a:ext>
          </a:extLst>
        </xdr:cNvPr>
        <xdr:cNvSpPr>
          <a:spLocks noChangeAspect="1" noChangeArrowheads="1"/>
        </xdr:cNvSpPr>
      </xdr:nvSpPr>
      <xdr:spPr bwMode="auto">
        <a:xfrm>
          <a:off x="800100" y="4429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142875</xdr:colOff>
      <xdr:row>21</xdr:row>
      <xdr:rowOff>123825</xdr:rowOff>
    </xdr:to>
    <xdr:sp macro="" textlink="">
      <xdr:nvSpPr>
        <xdr:cNvPr id="990215" name="AutoShape 1" descr="image002">
          <a:extLst>
            <a:ext uri="{FF2B5EF4-FFF2-40B4-BE49-F238E27FC236}">
              <a16:creationId xmlns:a16="http://schemas.microsoft.com/office/drawing/2014/main" xmlns="" id="{00000000-0008-0000-0500-0000071C0F00}"/>
            </a:ext>
          </a:extLst>
        </xdr:cNvPr>
        <xdr:cNvSpPr>
          <a:spLocks noChangeAspect="1" noChangeArrowheads="1"/>
        </xdr:cNvSpPr>
      </xdr:nvSpPr>
      <xdr:spPr bwMode="auto">
        <a:xfrm>
          <a:off x="800100" y="4429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142875</xdr:colOff>
      <xdr:row>21</xdr:row>
      <xdr:rowOff>123825</xdr:rowOff>
    </xdr:to>
    <xdr:sp macro="" textlink="">
      <xdr:nvSpPr>
        <xdr:cNvPr id="990216" name="AutoShape 2" descr="image002">
          <a:extLst>
            <a:ext uri="{FF2B5EF4-FFF2-40B4-BE49-F238E27FC236}">
              <a16:creationId xmlns:a16="http://schemas.microsoft.com/office/drawing/2014/main" xmlns="" id="{00000000-0008-0000-0500-0000081C0F00}"/>
            </a:ext>
          </a:extLst>
        </xdr:cNvPr>
        <xdr:cNvSpPr>
          <a:spLocks noChangeAspect="1" noChangeArrowheads="1"/>
        </xdr:cNvSpPr>
      </xdr:nvSpPr>
      <xdr:spPr bwMode="auto">
        <a:xfrm>
          <a:off x="800100" y="4429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142875</xdr:colOff>
      <xdr:row>21</xdr:row>
      <xdr:rowOff>123825</xdr:rowOff>
    </xdr:to>
    <xdr:sp macro="" textlink="">
      <xdr:nvSpPr>
        <xdr:cNvPr id="990217" name="AutoShape 3" descr="image002">
          <a:extLst>
            <a:ext uri="{FF2B5EF4-FFF2-40B4-BE49-F238E27FC236}">
              <a16:creationId xmlns:a16="http://schemas.microsoft.com/office/drawing/2014/main" xmlns="" id="{00000000-0008-0000-0500-0000091C0F00}"/>
            </a:ext>
          </a:extLst>
        </xdr:cNvPr>
        <xdr:cNvSpPr>
          <a:spLocks noChangeAspect="1" noChangeArrowheads="1"/>
        </xdr:cNvSpPr>
      </xdr:nvSpPr>
      <xdr:spPr bwMode="auto">
        <a:xfrm>
          <a:off x="800100" y="4429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142875</xdr:colOff>
      <xdr:row>21</xdr:row>
      <xdr:rowOff>123825</xdr:rowOff>
    </xdr:to>
    <xdr:sp macro="" textlink="">
      <xdr:nvSpPr>
        <xdr:cNvPr id="990218" name="AutoShape 4" descr="image002">
          <a:extLst>
            <a:ext uri="{FF2B5EF4-FFF2-40B4-BE49-F238E27FC236}">
              <a16:creationId xmlns:a16="http://schemas.microsoft.com/office/drawing/2014/main" xmlns="" id="{00000000-0008-0000-0500-00000A1C0F00}"/>
            </a:ext>
          </a:extLst>
        </xdr:cNvPr>
        <xdr:cNvSpPr>
          <a:spLocks noChangeAspect="1" noChangeArrowheads="1"/>
        </xdr:cNvSpPr>
      </xdr:nvSpPr>
      <xdr:spPr bwMode="auto">
        <a:xfrm>
          <a:off x="800100" y="4429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142875</xdr:colOff>
      <xdr:row>21</xdr:row>
      <xdr:rowOff>123825</xdr:rowOff>
    </xdr:to>
    <xdr:sp macro="" textlink="">
      <xdr:nvSpPr>
        <xdr:cNvPr id="990219" name="AutoShape 9" descr="image002">
          <a:extLst>
            <a:ext uri="{FF2B5EF4-FFF2-40B4-BE49-F238E27FC236}">
              <a16:creationId xmlns:a16="http://schemas.microsoft.com/office/drawing/2014/main" xmlns="" id="{00000000-0008-0000-0500-00000B1C0F00}"/>
            </a:ext>
          </a:extLst>
        </xdr:cNvPr>
        <xdr:cNvSpPr>
          <a:spLocks noChangeAspect="1" noChangeArrowheads="1"/>
        </xdr:cNvSpPr>
      </xdr:nvSpPr>
      <xdr:spPr bwMode="auto">
        <a:xfrm>
          <a:off x="800100" y="4429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142875</xdr:colOff>
      <xdr:row>19</xdr:row>
      <xdr:rowOff>180975</xdr:rowOff>
    </xdr:to>
    <xdr:sp macro="" textlink="">
      <xdr:nvSpPr>
        <xdr:cNvPr id="990220" name="AutoShape 1" descr="image002">
          <a:extLst>
            <a:ext uri="{FF2B5EF4-FFF2-40B4-BE49-F238E27FC236}">
              <a16:creationId xmlns:a16="http://schemas.microsoft.com/office/drawing/2014/main" xmlns="" id="{00000000-0008-0000-0500-00000C1C0F00}"/>
            </a:ext>
          </a:extLst>
        </xdr:cNvPr>
        <xdr:cNvSpPr>
          <a:spLocks noChangeAspect="1" noChangeArrowheads="1"/>
        </xdr:cNvSpPr>
      </xdr:nvSpPr>
      <xdr:spPr bwMode="auto">
        <a:xfrm>
          <a:off x="800100" y="36099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142875</xdr:colOff>
      <xdr:row>19</xdr:row>
      <xdr:rowOff>180975</xdr:rowOff>
    </xdr:to>
    <xdr:sp macro="" textlink="">
      <xdr:nvSpPr>
        <xdr:cNvPr id="990221" name="AutoShape 2" descr="image002">
          <a:extLst>
            <a:ext uri="{FF2B5EF4-FFF2-40B4-BE49-F238E27FC236}">
              <a16:creationId xmlns:a16="http://schemas.microsoft.com/office/drawing/2014/main" xmlns="" id="{00000000-0008-0000-0500-00000D1C0F00}"/>
            </a:ext>
          </a:extLst>
        </xdr:cNvPr>
        <xdr:cNvSpPr>
          <a:spLocks noChangeAspect="1" noChangeArrowheads="1"/>
        </xdr:cNvSpPr>
      </xdr:nvSpPr>
      <xdr:spPr bwMode="auto">
        <a:xfrm>
          <a:off x="800100" y="36099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142875</xdr:colOff>
      <xdr:row>19</xdr:row>
      <xdr:rowOff>180975</xdr:rowOff>
    </xdr:to>
    <xdr:sp macro="" textlink="">
      <xdr:nvSpPr>
        <xdr:cNvPr id="990222" name="AutoShape 3" descr="image002">
          <a:extLst>
            <a:ext uri="{FF2B5EF4-FFF2-40B4-BE49-F238E27FC236}">
              <a16:creationId xmlns:a16="http://schemas.microsoft.com/office/drawing/2014/main" xmlns="" id="{00000000-0008-0000-0500-00000E1C0F00}"/>
            </a:ext>
          </a:extLst>
        </xdr:cNvPr>
        <xdr:cNvSpPr>
          <a:spLocks noChangeAspect="1" noChangeArrowheads="1"/>
        </xdr:cNvSpPr>
      </xdr:nvSpPr>
      <xdr:spPr bwMode="auto">
        <a:xfrm>
          <a:off x="800100" y="36099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142875</xdr:colOff>
      <xdr:row>19</xdr:row>
      <xdr:rowOff>180975</xdr:rowOff>
    </xdr:to>
    <xdr:sp macro="" textlink="">
      <xdr:nvSpPr>
        <xdr:cNvPr id="990223" name="AutoShape 4" descr="image002">
          <a:extLst>
            <a:ext uri="{FF2B5EF4-FFF2-40B4-BE49-F238E27FC236}">
              <a16:creationId xmlns:a16="http://schemas.microsoft.com/office/drawing/2014/main" xmlns="" id="{00000000-0008-0000-0500-00000F1C0F00}"/>
            </a:ext>
          </a:extLst>
        </xdr:cNvPr>
        <xdr:cNvSpPr>
          <a:spLocks noChangeAspect="1" noChangeArrowheads="1"/>
        </xdr:cNvSpPr>
      </xdr:nvSpPr>
      <xdr:spPr bwMode="auto">
        <a:xfrm>
          <a:off x="800100" y="36099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142875</xdr:colOff>
      <xdr:row>19</xdr:row>
      <xdr:rowOff>180975</xdr:rowOff>
    </xdr:to>
    <xdr:sp macro="" textlink="">
      <xdr:nvSpPr>
        <xdr:cNvPr id="990224" name="AutoShape 10" descr="image002">
          <a:extLst>
            <a:ext uri="{FF2B5EF4-FFF2-40B4-BE49-F238E27FC236}">
              <a16:creationId xmlns:a16="http://schemas.microsoft.com/office/drawing/2014/main" xmlns="" id="{00000000-0008-0000-0500-0000101C0F00}"/>
            </a:ext>
          </a:extLst>
        </xdr:cNvPr>
        <xdr:cNvSpPr>
          <a:spLocks noChangeAspect="1" noChangeArrowheads="1"/>
        </xdr:cNvSpPr>
      </xdr:nvSpPr>
      <xdr:spPr bwMode="auto">
        <a:xfrm>
          <a:off x="800100" y="36099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142875</xdr:colOff>
      <xdr:row>19</xdr:row>
      <xdr:rowOff>180975</xdr:rowOff>
    </xdr:to>
    <xdr:sp macro="" textlink="">
      <xdr:nvSpPr>
        <xdr:cNvPr id="990225" name="AutoShape 1" descr="image002">
          <a:extLst>
            <a:ext uri="{FF2B5EF4-FFF2-40B4-BE49-F238E27FC236}">
              <a16:creationId xmlns:a16="http://schemas.microsoft.com/office/drawing/2014/main" xmlns="" id="{00000000-0008-0000-0500-0000111C0F00}"/>
            </a:ext>
          </a:extLst>
        </xdr:cNvPr>
        <xdr:cNvSpPr>
          <a:spLocks noChangeAspect="1" noChangeArrowheads="1"/>
        </xdr:cNvSpPr>
      </xdr:nvSpPr>
      <xdr:spPr bwMode="auto">
        <a:xfrm>
          <a:off x="800100" y="36099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142875</xdr:colOff>
      <xdr:row>19</xdr:row>
      <xdr:rowOff>180975</xdr:rowOff>
    </xdr:to>
    <xdr:sp macro="" textlink="">
      <xdr:nvSpPr>
        <xdr:cNvPr id="990226" name="AutoShape 2" descr="image002">
          <a:extLst>
            <a:ext uri="{FF2B5EF4-FFF2-40B4-BE49-F238E27FC236}">
              <a16:creationId xmlns:a16="http://schemas.microsoft.com/office/drawing/2014/main" xmlns="" id="{00000000-0008-0000-0500-0000121C0F00}"/>
            </a:ext>
          </a:extLst>
        </xdr:cNvPr>
        <xdr:cNvSpPr>
          <a:spLocks noChangeAspect="1" noChangeArrowheads="1"/>
        </xdr:cNvSpPr>
      </xdr:nvSpPr>
      <xdr:spPr bwMode="auto">
        <a:xfrm>
          <a:off x="800100" y="36099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142875</xdr:colOff>
      <xdr:row>19</xdr:row>
      <xdr:rowOff>180975</xdr:rowOff>
    </xdr:to>
    <xdr:sp macro="" textlink="">
      <xdr:nvSpPr>
        <xdr:cNvPr id="990227" name="AutoShape 3" descr="image002">
          <a:extLst>
            <a:ext uri="{FF2B5EF4-FFF2-40B4-BE49-F238E27FC236}">
              <a16:creationId xmlns:a16="http://schemas.microsoft.com/office/drawing/2014/main" xmlns="" id="{00000000-0008-0000-0500-0000131C0F00}"/>
            </a:ext>
          </a:extLst>
        </xdr:cNvPr>
        <xdr:cNvSpPr>
          <a:spLocks noChangeAspect="1" noChangeArrowheads="1"/>
        </xdr:cNvSpPr>
      </xdr:nvSpPr>
      <xdr:spPr bwMode="auto">
        <a:xfrm>
          <a:off x="800100" y="36099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142875</xdr:colOff>
      <xdr:row>19</xdr:row>
      <xdr:rowOff>180975</xdr:rowOff>
    </xdr:to>
    <xdr:sp macro="" textlink="">
      <xdr:nvSpPr>
        <xdr:cNvPr id="990228" name="AutoShape 4" descr="image002">
          <a:extLst>
            <a:ext uri="{FF2B5EF4-FFF2-40B4-BE49-F238E27FC236}">
              <a16:creationId xmlns:a16="http://schemas.microsoft.com/office/drawing/2014/main" xmlns="" id="{00000000-0008-0000-0500-0000141C0F00}"/>
            </a:ext>
          </a:extLst>
        </xdr:cNvPr>
        <xdr:cNvSpPr>
          <a:spLocks noChangeAspect="1" noChangeArrowheads="1"/>
        </xdr:cNvSpPr>
      </xdr:nvSpPr>
      <xdr:spPr bwMode="auto">
        <a:xfrm>
          <a:off x="800100" y="36099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142875</xdr:colOff>
      <xdr:row>19</xdr:row>
      <xdr:rowOff>180975</xdr:rowOff>
    </xdr:to>
    <xdr:sp macro="" textlink="">
      <xdr:nvSpPr>
        <xdr:cNvPr id="990229" name="AutoShape 10" descr="image002">
          <a:extLst>
            <a:ext uri="{FF2B5EF4-FFF2-40B4-BE49-F238E27FC236}">
              <a16:creationId xmlns:a16="http://schemas.microsoft.com/office/drawing/2014/main" xmlns="" id="{00000000-0008-0000-0500-0000151C0F00}"/>
            </a:ext>
          </a:extLst>
        </xdr:cNvPr>
        <xdr:cNvSpPr>
          <a:spLocks noChangeAspect="1" noChangeArrowheads="1"/>
        </xdr:cNvSpPr>
      </xdr:nvSpPr>
      <xdr:spPr bwMode="auto">
        <a:xfrm>
          <a:off x="800100" y="36099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142875</xdr:colOff>
      <xdr:row>19</xdr:row>
      <xdr:rowOff>180975</xdr:rowOff>
    </xdr:to>
    <xdr:sp macro="" textlink="">
      <xdr:nvSpPr>
        <xdr:cNvPr id="990230" name="AutoShape 1" descr="image002">
          <a:extLst>
            <a:ext uri="{FF2B5EF4-FFF2-40B4-BE49-F238E27FC236}">
              <a16:creationId xmlns:a16="http://schemas.microsoft.com/office/drawing/2014/main" xmlns="" id="{00000000-0008-0000-0500-0000161C0F00}"/>
            </a:ext>
          </a:extLst>
        </xdr:cNvPr>
        <xdr:cNvSpPr>
          <a:spLocks noChangeAspect="1" noChangeArrowheads="1"/>
        </xdr:cNvSpPr>
      </xdr:nvSpPr>
      <xdr:spPr bwMode="auto">
        <a:xfrm>
          <a:off x="800100" y="36099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142875</xdr:colOff>
      <xdr:row>19</xdr:row>
      <xdr:rowOff>180975</xdr:rowOff>
    </xdr:to>
    <xdr:sp macro="" textlink="">
      <xdr:nvSpPr>
        <xdr:cNvPr id="990231" name="AutoShape 2" descr="image002">
          <a:extLst>
            <a:ext uri="{FF2B5EF4-FFF2-40B4-BE49-F238E27FC236}">
              <a16:creationId xmlns:a16="http://schemas.microsoft.com/office/drawing/2014/main" xmlns="" id="{00000000-0008-0000-0500-0000171C0F00}"/>
            </a:ext>
          </a:extLst>
        </xdr:cNvPr>
        <xdr:cNvSpPr>
          <a:spLocks noChangeAspect="1" noChangeArrowheads="1"/>
        </xdr:cNvSpPr>
      </xdr:nvSpPr>
      <xdr:spPr bwMode="auto">
        <a:xfrm>
          <a:off x="800100" y="36099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142875</xdr:colOff>
      <xdr:row>19</xdr:row>
      <xdr:rowOff>180975</xdr:rowOff>
    </xdr:to>
    <xdr:sp macro="" textlink="">
      <xdr:nvSpPr>
        <xdr:cNvPr id="990232" name="AutoShape 3" descr="image002">
          <a:extLst>
            <a:ext uri="{FF2B5EF4-FFF2-40B4-BE49-F238E27FC236}">
              <a16:creationId xmlns:a16="http://schemas.microsoft.com/office/drawing/2014/main" xmlns="" id="{00000000-0008-0000-0500-0000181C0F00}"/>
            </a:ext>
          </a:extLst>
        </xdr:cNvPr>
        <xdr:cNvSpPr>
          <a:spLocks noChangeAspect="1" noChangeArrowheads="1"/>
        </xdr:cNvSpPr>
      </xdr:nvSpPr>
      <xdr:spPr bwMode="auto">
        <a:xfrm>
          <a:off x="800100" y="36099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142875</xdr:colOff>
      <xdr:row>19</xdr:row>
      <xdr:rowOff>180975</xdr:rowOff>
    </xdr:to>
    <xdr:sp macro="" textlink="">
      <xdr:nvSpPr>
        <xdr:cNvPr id="990233" name="AutoShape 4" descr="image002">
          <a:extLst>
            <a:ext uri="{FF2B5EF4-FFF2-40B4-BE49-F238E27FC236}">
              <a16:creationId xmlns:a16="http://schemas.microsoft.com/office/drawing/2014/main" xmlns="" id="{00000000-0008-0000-0500-0000191C0F00}"/>
            </a:ext>
          </a:extLst>
        </xdr:cNvPr>
        <xdr:cNvSpPr>
          <a:spLocks noChangeAspect="1" noChangeArrowheads="1"/>
        </xdr:cNvSpPr>
      </xdr:nvSpPr>
      <xdr:spPr bwMode="auto">
        <a:xfrm>
          <a:off x="800100" y="36099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142875</xdr:colOff>
      <xdr:row>19</xdr:row>
      <xdr:rowOff>180975</xdr:rowOff>
    </xdr:to>
    <xdr:sp macro="" textlink="">
      <xdr:nvSpPr>
        <xdr:cNvPr id="990234" name="AutoShape 10" descr="image002">
          <a:extLst>
            <a:ext uri="{FF2B5EF4-FFF2-40B4-BE49-F238E27FC236}">
              <a16:creationId xmlns:a16="http://schemas.microsoft.com/office/drawing/2014/main" xmlns="" id="{00000000-0008-0000-0500-00001A1C0F00}"/>
            </a:ext>
          </a:extLst>
        </xdr:cNvPr>
        <xdr:cNvSpPr>
          <a:spLocks noChangeAspect="1" noChangeArrowheads="1"/>
        </xdr:cNvSpPr>
      </xdr:nvSpPr>
      <xdr:spPr bwMode="auto">
        <a:xfrm>
          <a:off x="800100" y="36099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142875</xdr:colOff>
      <xdr:row>18</xdr:row>
      <xdr:rowOff>123825</xdr:rowOff>
    </xdr:to>
    <xdr:sp macro="" textlink="">
      <xdr:nvSpPr>
        <xdr:cNvPr id="990235" name="AutoShape 1" descr="image002">
          <a:extLst>
            <a:ext uri="{FF2B5EF4-FFF2-40B4-BE49-F238E27FC236}">
              <a16:creationId xmlns:a16="http://schemas.microsoft.com/office/drawing/2014/main" xmlns="" id="{00000000-0008-0000-0500-00001B1C0F00}"/>
            </a:ext>
          </a:extLst>
        </xdr:cNvPr>
        <xdr:cNvSpPr>
          <a:spLocks noChangeAspect="1" noChangeArrowheads="1"/>
        </xdr:cNvSpPr>
      </xdr:nvSpPr>
      <xdr:spPr bwMode="auto">
        <a:xfrm>
          <a:off x="800100" y="3095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142875</xdr:colOff>
      <xdr:row>18</xdr:row>
      <xdr:rowOff>123825</xdr:rowOff>
    </xdr:to>
    <xdr:sp macro="" textlink="">
      <xdr:nvSpPr>
        <xdr:cNvPr id="990236" name="AutoShape 2" descr="image002">
          <a:extLst>
            <a:ext uri="{FF2B5EF4-FFF2-40B4-BE49-F238E27FC236}">
              <a16:creationId xmlns:a16="http://schemas.microsoft.com/office/drawing/2014/main" xmlns="" id="{00000000-0008-0000-0500-00001C1C0F00}"/>
            </a:ext>
          </a:extLst>
        </xdr:cNvPr>
        <xdr:cNvSpPr>
          <a:spLocks noChangeAspect="1" noChangeArrowheads="1"/>
        </xdr:cNvSpPr>
      </xdr:nvSpPr>
      <xdr:spPr bwMode="auto">
        <a:xfrm>
          <a:off x="800100" y="3095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142875</xdr:colOff>
      <xdr:row>18</xdr:row>
      <xdr:rowOff>123825</xdr:rowOff>
    </xdr:to>
    <xdr:sp macro="" textlink="">
      <xdr:nvSpPr>
        <xdr:cNvPr id="990237" name="AutoShape 3" descr="image002">
          <a:extLst>
            <a:ext uri="{FF2B5EF4-FFF2-40B4-BE49-F238E27FC236}">
              <a16:creationId xmlns:a16="http://schemas.microsoft.com/office/drawing/2014/main" xmlns="" id="{00000000-0008-0000-0500-00001D1C0F00}"/>
            </a:ext>
          </a:extLst>
        </xdr:cNvPr>
        <xdr:cNvSpPr>
          <a:spLocks noChangeAspect="1" noChangeArrowheads="1"/>
        </xdr:cNvSpPr>
      </xdr:nvSpPr>
      <xdr:spPr bwMode="auto">
        <a:xfrm>
          <a:off x="800100" y="3095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142875</xdr:colOff>
      <xdr:row>18</xdr:row>
      <xdr:rowOff>123825</xdr:rowOff>
    </xdr:to>
    <xdr:sp macro="" textlink="">
      <xdr:nvSpPr>
        <xdr:cNvPr id="990238" name="AutoShape 4" descr="image002">
          <a:extLst>
            <a:ext uri="{FF2B5EF4-FFF2-40B4-BE49-F238E27FC236}">
              <a16:creationId xmlns:a16="http://schemas.microsoft.com/office/drawing/2014/main" xmlns="" id="{00000000-0008-0000-0500-00001E1C0F00}"/>
            </a:ext>
          </a:extLst>
        </xdr:cNvPr>
        <xdr:cNvSpPr>
          <a:spLocks noChangeAspect="1" noChangeArrowheads="1"/>
        </xdr:cNvSpPr>
      </xdr:nvSpPr>
      <xdr:spPr bwMode="auto">
        <a:xfrm>
          <a:off x="800100" y="3095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142875</xdr:colOff>
      <xdr:row>18</xdr:row>
      <xdr:rowOff>123825</xdr:rowOff>
    </xdr:to>
    <xdr:sp macro="" textlink="">
      <xdr:nvSpPr>
        <xdr:cNvPr id="990239" name="AutoShape 9" descr="image002">
          <a:extLst>
            <a:ext uri="{FF2B5EF4-FFF2-40B4-BE49-F238E27FC236}">
              <a16:creationId xmlns:a16="http://schemas.microsoft.com/office/drawing/2014/main" xmlns="" id="{00000000-0008-0000-0500-00001F1C0F00}"/>
            </a:ext>
          </a:extLst>
        </xdr:cNvPr>
        <xdr:cNvSpPr>
          <a:spLocks noChangeAspect="1" noChangeArrowheads="1"/>
        </xdr:cNvSpPr>
      </xdr:nvSpPr>
      <xdr:spPr bwMode="auto">
        <a:xfrm>
          <a:off x="800100" y="3095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142875</xdr:colOff>
      <xdr:row>18</xdr:row>
      <xdr:rowOff>323851</xdr:rowOff>
    </xdr:to>
    <xdr:sp macro="" textlink="">
      <xdr:nvSpPr>
        <xdr:cNvPr id="37" name="AutoShape 1" descr="image002">
          <a:extLst>
            <a:ext uri="{FF2B5EF4-FFF2-40B4-BE49-F238E27FC236}">
              <a16:creationId xmlns:a16="http://schemas.microsoft.com/office/drawing/2014/main" xmlns="" id="{00000000-0008-0000-0500-000025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142875</xdr:colOff>
      <xdr:row>18</xdr:row>
      <xdr:rowOff>323851</xdr:rowOff>
    </xdr:to>
    <xdr:sp macro="" textlink="">
      <xdr:nvSpPr>
        <xdr:cNvPr id="38" name="AutoShape 2" descr="image002">
          <a:extLst>
            <a:ext uri="{FF2B5EF4-FFF2-40B4-BE49-F238E27FC236}">
              <a16:creationId xmlns:a16="http://schemas.microsoft.com/office/drawing/2014/main" xmlns="" id="{00000000-0008-0000-0500-000026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142875</xdr:colOff>
      <xdr:row>18</xdr:row>
      <xdr:rowOff>323851</xdr:rowOff>
    </xdr:to>
    <xdr:sp macro="" textlink="">
      <xdr:nvSpPr>
        <xdr:cNvPr id="39" name="AutoShape 3" descr="image002">
          <a:extLst>
            <a:ext uri="{FF2B5EF4-FFF2-40B4-BE49-F238E27FC236}">
              <a16:creationId xmlns:a16="http://schemas.microsoft.com/office/drawing/2014/main" xmlns="" id="{00000000-0008-0000-0500-000027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142875</xdr:colOff>
      <xdr:row>18</xdr:row>
      <xdr:rowOff>323851</xdr:rowOff>
    </xdr:to>
    <xdr:sp macro="" textlink="">
      <xdr:nvSpPr>
        <xdr:cNvPr id="40" name="AutoShape 4" descr="image002">
          <a:extLst>
            <a:ext uri="{FF2B5EF4-FFF2-40B4-BE49-F238E27FC236}">
              <a16:creationId xmlns:a16="http://schemas.microsoft.com/office/drawing/2014/main" xmlns="" id="{00000000-0008-0000-0500-000028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142875</xdr:colOff>
      <xdr:row>18</xdr:row>
      <xdr:rowOff>323851</xdr:rowOff>
    </xdr:to>
    <xdr:sp macro="" textlink="">
      <xdr:nvSpPr>
        <xdr:cNvPr id="41" name="AutoShape 10" descr="image002">
          <a:extLst>
            <a:ext uri="{FF2B5EF4-FFF2-40B4-BE49-F238E27FC236}">
              <a16:creationId xmlns:a16="http://schemas.microsoft.com/office/drawing/2014/main" xmlns="" id="{00000000-0008-0000-0500-000029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142875</xdr:colOff>
      <xdr:row>18</xdr:row>
      <xdr:rowOff>323851</xdr:rowOff>
    </xdr:to>
    <xdr:sp macro="" textlink="">
      <xdr:nvSpPr>
        <xdr:cNvPr id="42" name="AutoShape 1" descr="image002">
          <a:extLst>
            <a:ext uri="{FF2B5EF4-FFF2-40B4-BE49-F238E27FC236}">
              <a16:creationId xmlns:a16="http://schemas.microsoft.com/office/drawing/2014/main" xmlns="" id="{00000000-0008-0000-0500-00002A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142875</xdr:colOff>
      <xdr:row>18</xdr:row>
      <xdr:rowOff>323851</xdr:rowOff>
    </xdr:to>
    <xdr:sp macro="" textlink="">
      <xdr:nvSpPr>
        <xdr:cNvPr id="43" name="AutoShape 2" descr="image002">
          <a:extLst>
            <a:ext uri="{FF2B5EF4-FFF2-40B4-BE49-F238E27FC236}">
              <a16:creationId xmlns:a16="http://schemas.microsoft.com/office/drawing/2014/main" xmlns="" id="{00000000-0008-0000-0500-00002B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142875</xdr:colOff>
      <xdr:row>18</xdr:row>
      <xdr:rowOff>323851</xdr:rowOff>
    </xdr:to>
    <xdr:sp macro="" textlink="">
      <xdr:nvSpPr>
        <xdr:cNvPr id="44" name="AutoShape 3" descr="image002">
          <a:extLst>
            <a:ext uri="{FF2B5EF4-FFF2-40B4-BE49-F238E27FC236}">
              <a16:creationId xmlns:a16="http://schemas.microsoft.com/office/drawing/2014/main" xmlns="" id="{00000000-0008-0000-0500-00002C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142875</xdr:colOff>
      <xdr:row>18</xdr:row>
      <xdr:rowOff>323851</xdr:rowOff>
    </xdr:to>
    <xdr:sp macro="" textlink="">
      <xdr:nvSpPr>
        <xdr:cNvPr id="45" name="AutoShape 4" descr="image002">
          <a:extLst>
            <a:ext uri="{FF2B5EF4-FFF2-40B4-BE49-F238E27FC236}">
              <a16:creationId xmlns:a16="http://schemas.microsoft.com/office/drawing/2014/main" xmlns="" id="{00000000-0008-0000-0500-00002D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142875</xdr:colOff>
      <xdr:row>18</xdr:row>
      <xdr:rowOff>323851</xdr:rowOff>
    </xdr:to>
    <xdr:sp macro="" textlink="">
      <xdr:nvSpPr>
        <xdr:cNvPr id="46" name="AutoShape 10" descr="image002">
          <a:extLst>
            <a:ext uri="{FF2B5EF4-FFF2-40B4-BE49-F238E27FC236}">
              <a16:creationId xmlns:a16="http://schemas.microsoft.com/office/drawing/2014/main" xmlns="" id="{00000000-0008-0000-0500-00002E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142875</xdr:colOff>
      <xdr:row>18</xdr:row>
      <xdr:rowOff>323851</xdr:rowOff>
    </xdr:to>
    <xdr:sp macro="" textlink="">
      <xdr:nvSpPr>
        <xdr:cNvPr id="47" name="AutoShape 1" descr="image002">
          <a:extLst>
            <a:ext uri="{FF2B5EF4-FFF2-40B4-BE49-F238E27FC236}">
              <a16:creationId xmlns:a16="http://schemas.microsoft.com/office/drawing/2014/main" xmlns="" id="{00000000-0008-0000-0500-00002F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142875</xdr:colOff>
      <xdr:row>18</xdr:row>
      <xdr:rowOff>323851</xdr:rowOff>
    </xdr:to>
    <xdr:sp macro="" textlink="">
      <xdr:nvSpPr>
        <xdr:cNvPr id="48" name="AutoShape 2" descr="image002">
          <a:extLst>
            <a:ext uri="{FF2B5EF4-FFF2-40B4-BE49-F238E27FC236}">
              <a16:creationId xmlns:a16="http://schemas.microsoft.com/office/drawing/2014/main" xmlns="" id="{00000000-0008-0000-0500-000030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142875</xdr:colOff>
      <xdr:row>18</xdr:row>
      <xdr:rowOff>323851</xdr:rowOff>
    </xdr:to>
    <xdr:sp macro="" textlink="">
      <xdr:nvSpPr>
        <xdr:cNvPr id="49" name="AutoShape 3" descr="image002">
          <a:extLst>
            <a:ext uri="{FF2B5EF4-FFF2-40B4-BE49-F238E27FC236}">
              <a16:creationId xmlns:a16="http://schemas.microsoft.com/office/drawing/2014/main" xmlns="" id="{00000000-0008-0000-0500-000031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142875</xdr:colOff>
      <xdr:row>18</xdr:row>
      <xdr:rowOff>323851</xdr:rowOff>
    </xdr:to>
    <xdr:sp macro="" textlink="">
      <xdr:nvSpPr>
        <xdr:cNvPr id="50" name="AutoShape 4" descr="image002">
          <a:extLst>
            <a:ext uri="{FF2B5EF4-FFF2-40B4-BE49-F238E27FC236}">
              <a16:creationId xmlns:a16="http://schemas.microsoft.com/office/drawing/2014/main" xmlns="" id="{00000000-0008-0000-0500-000032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142875</xdr:colOff>
      <xdr:row>18</xdr:row>
      <xdr:rowOff>323851</xdr:rowOff>
    </xdr:to>
    <xdr:sp macro="" textlink="">
      <xdr:nvSpPr>
        <xdr:cNvPr id="51" name="AutoShape 10" descr="image002">
          <a:extLst>
            <a:ext uri="{FF2B5EF4-FFF2-40B4-BE49-F238E27FC236}">
              <a16:creationId xmlns:a16="http://schemas.microsoft.com/office/drawing/2014/main" xmlns="" id="{00000000-0008-0000-0500-000033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142875</xdr:colOff>
      <xdr:row>1</xdr:row>
      <xdr:rowOff>123825</xdr:rowOff>
    </xdr:to>
    <xdr:sp macro="" textlink="">
      <xdr:nvSpPr>
        <xdr:cNvPr id="2" name="AutoShape 1" descr="image002">
          <a:extLst>
            <a:ext uri="{FF2B5EF4-FFF2-40B4-BE49-F238E27FC236}">
              <a16:creationId xmlns:a16="http://schemas.microsoft.com/office/drawing/2014/main" xmlns="" id="{00000000-0008-0000-0900-000002000000}"/>
            </a:ext>
          </a:extLst>
        </xdr:cNvPr>
        <xdr:cNvSpPr>
          <a:spLocks noChangeAspect="1" noChangeArrowheads="1"/>
        </xdr:cNvSpPr>
      </xdr:nvSpPr>
      <xdr:spPr bwMode="auto">
        <a:xfrm>
          <a:off x="581025" y="3552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1</xdr:row>
      <xdr:rowOff>123825</xdr:rowOff>
    </xdr:to>
    <xdr:sp macro="" textlink="">
      <xdr:nvSpPr>
        <xdr:cNvPr id="3" name="AutoShape 2" descr="image002">
          <a:extLst>
            <a:ext uri="{FF2B5EF4-FFF2-40B4-BE49-F238E27FC236}">
              <a16:creationId xmlns:a16="http://schemas.microsoft.com/office/drawing/2014/main" xmlns="" id="{00000000-0008-0000-0900-000003000000}"/>
            </a:ext>
          </a:extLst>
        </xdr:cNvPr>
        <xdr:cNvSpPr>
          <a:spLocks noChangeAspect="1" noChangeArrowheads="1"/>
        </xdr:cNvSpPr>
      </xdr:nvSpPr>
      <xdr:spPr bwMode="auto">
        <a:xfrm>
          <a:off x="581025" y="3552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1</xdr:row>
      <xdr:rowOff>123825</xdr:rowOff>
    </xdr:to>
    <xdr:sp macro="" textlink="">
      <xdr:nvSpPr>
        <xdr:cNvPr id="4" name="AutoShape 3" descr="image002">
          <a:extLst>
            <a:ext uri="{FF2B5EF4-FFF2-40B4-BE49-F238E27FC236}">
              <a16:creationId xmlns:a16="http://schemas.microsoft.com/office/drawing/2014/main" xmlns="" id="{00000000-0008-0000-0900-000004000000}"/>
            </a:ext>
          </a:extLst>
        </xdr:cNvPr>
        <xdr:cNvSpPr>
          <a:spLocks noChangeAspect="1" noChangeArrowheads="1"/>
        </xdr:cNvSpPr>
      </xdr:nvSpPr>
      <xdr:spPr bwMode="auto">
        <a:xfrm>
          <a:off x="581025" y="3552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1</xdr:row>
      <xdr:rowOff>123825</xdr:rowOff>
    </xdr:to>
    <xdr:sp macro="" textlink="">
      <xdr:nvSpPr>
        <xdr:cNvPr id="5" name="AutoShape 4" descr="image002">
          <a:extLst>
            <a:ext uri="{FF2B5EF4-FFF2-40B4-BE49-F238E27FC236}">
              <a16:creationId xmlns:a16="http://schemas.microsoft.com/office/drawing/2014/main" xmlns="" id="{00000000-0008-0000-0900-000005000000}"/>
            </a:ext>
          </a:extLst>
        </xdr:cNvPr>
        <xdr:cNvSpPr>
          <a:spLocks noChangeAspect="1" noChangeArrowheads="1"/>
        </xdr:cNvSpPr>
      </xdr:nvSpPr>
      <xdr:spPr bwMode="auto">
        <a:xfrm>
          <a:off x="581025" y="3552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1</xdr:row>
      <xdr:rowOff>123825</xdr:rowOff>
    </xdr:to>
    <xdr:sp macro="" textlink="">
      <xdr:nvSpPr>
        <xdr:cNvPr id="6" name="AutoShape 9" descr="image002">
          <a:extLst>
            <a:ext uri="{FF2B5EF4-FFF2-40B4-BE49-F238E27FC236}">
              <a16:creationId xmlns:a16="http://schemas.microsoft.com/office/drawing/2014/main" xmlns="" id="{00000000-0008-0000-0900-000006000000}"/>
            </a:ext>
          </a:extLst>
        </xdr:cNvPr>
        <xdr:cNvSpPr>
          <a:spLocks noChangeAspect="1" noChangeArrowheads="1"/>
        </xdr:cNvSpPr>
      </xdr:nvSpPr>
      <xdr:spPr bwMode="auto">
        <a:xfrm>
          <a:off x="581025" y="3552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xdr:row>
      <xdr:rowOff>0</xdr:rowOff>
    </xdr:from>
    <xdr:to>
      <xdr:col>0</xdr:col>
      <xdr:colOff>142875</xdr:colOff>
      <xdr:row>1</xdr:row>
      <xdr:rowOff>123825</xdr:rowOff>
    </xdr:to>
    <xdr:sp macro="" textlink="">
      <xdr:nvSpPr>
        <xdr:cNvPr id="8" name="AutoShape 3" descr="image002">
          <a:extLst>
            <a:ext uri="{FF2B5EF4-FFF2-40B4-BE49-F238E27FC236}">
              <a16:creationId xmlns:a16="http://schemas.microsoft.com/office/drawing/2014/main" xmlns="" id="{00000000-0008-0000-0900-000008000000}"/>
            </a:ext>
          </a:extLst>
        </xdr:cNvPr>
        <xdr:cNvSpPr>
          <a:spLocks noChangeAspect="1" noChangeArrowheads="1"/>
        </xdr:cNvSpPr>
      </xdr:nvSpPr>
      <xdr:spPr bwMode="auto">
        <a:xfrm>
          <a:off x="0" y="3552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xdr:row>
      <xdr:rowOff>0</xdr:rowOff>
    </xdr:from>
    <xdr:to>
      <xdr:col>0</xdr:col>
      <xdr:colOff>142875</xdr:colOff>
      <xdr:row>1</xdr:row>
      <xdr:rowOff>123825</xdr:rowOff>
    </xdr:to>
    <xdr:sp macro="" textlink="">
      <xdr:nvSpPr>
        <xdr:cNvPr id="9" name="AutoShape 4" descr="image002">
          <a:extLst>
            <a:ext uri="{FF2B5EF4-FFF2-40B4-BE49-F238E27FC236}">
              <a16:creationId xmlns:a16="http://schemas.microsoft.com/office/drawing/2014/main" xmlns="" id="{00000000-0008-0000-0900-000009000000}"/>
            </a:ext>
          </a:extLst>
        </xdr:cNvPr>
        <xdr:cNvSpPr>
          <a:spLocks noChangeAspect="1" noChangeArrowheads="1"/>
        </xdr:cNvSpPr>
      </xdr:nvSpPr>
      <xdr:spPr bwMode="auto">
        <a:xfrm>
          <a:off x="0" y="3552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xdr:row>
      <xdr:rowOff>0</xdr:rowOff>
    </xdr:from>
    <xdr:to>
      <xdr:col>0</xdr:col>
      <xdr:colOff>142875</xdr:colOff>
      <xdr:row>1</xdr:row>
      <xdr:rowOff>123825</xdr:rowOff>
    </xdr:to>
    <xdr:sp macro="" textlink="">
      <xdr:nvSpPr>
        <xdr:cNvPr id="10" name="AutoShape 10" descr="image002">
          <a:extLst>
            <a:ext uri="{FF2B5EF4-FFF2-40B4-BE49-F238E27FC236}">
              <a16:creationId xmlns:a16="http://schemas.microsoft.com/office/drawing/2014/main" xmlns="" id="{00000000-0008-0000-0900-00000A000000}"/>
            </a:ext>
          </a:extLst>
        </xdr:cNvPr>
        <xdr:cNvSpPr>
          <a:spLocks noChangeAspect="1" noChangeArrowheads="1"/>
        </xdr:cNvSpPr>
      </xdr:nvSpPr>
      <xdr:spPr bwMode="auto">
        <a:xfrm>
          <a:off x="0" y="3552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1</xdr:row>
      <xdr:rowOff>123825</xdr:rowOff>
    </xdr:to>
    <xdr:sp macro="" textlink="">
      <xdr:nvSpPr>
        <xdr:cNvPr id="11" name="AutoShape 1" descr="image002">
          <a:extLst>
            <a:ext uri="{FF2B5EF4-FFF2-40B4-BE49-F238E27FC236}">
              <a16:creationId xmlns:a16="http://schemas.microsoft.com/office/drawing/2014/main" xmlns="" id="{00000000-0008-0000-0900-00000B000000}"/>
            </a:ext>
          </a:extLst>
        </xdr:cNvPr>
        <xdr:cNvSpPr>
          <a:spLocks noChangeAspect="1" noChangeArrowheads="1"/>
        </xdr:cNvSpPr>
      </xdr:nvSpPr>
      <xdr:spPr bwMode="auto">
        <a:xfrm>
          <a:off x="581025" y="37719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1</xdr:row>
      <xdr:rowOff>123825</xdr:rowOff>
    </xdr:to>
    <xdr:sp macro="" textlink="">
      <xdr:nvSpPr>
        <xdr:cNvPr id="12" name="AutoShape 2" descr="image002">
          <a:extLst>
            <a:ext uri="{FF2B5EF4-FFF2-40B4-BE49-F238E27FC236}">
              <a16:creationId xmlns:a16="http://schemas.microsoft.com/office/drawing/2014/main" xmlns="" id="{00000000-0008-0000-0900-00000C000000}"/>
            </a:ext>
          </a:extLst>
        </xdr:cNvPr>
        <xdr:cNvSpPr>
          <a:spLocks noChangeAspect="1" noChangeArrowheads="1"/>
        </xdr:cNvSpPr>
      </xdr:nvSpPr>
      <xdr:spPr bwMode="auto">
        <a:xfrm>
          <a:off x="581025" y="37719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1</xdr:row>
      <xdr:rowOff>123825</xdr:rowOff>
    </xdr:to>
    <xdr:sp macro="" textlink="">
      <xdr:nvSpPr>
        <xdr:cNvPr id="13" name="AutoShape 3" descr="image002">
          <a:extLst>
            <a:ext uri="{FF2B5EF4-FFF2-40B4-BE49-F238E27FC236}">
              <a16:creationId xmlns:a16="http://schemas.microsoft.com/office/drawing/2014/main" xmlns="" id="{00000000-0008-0000-0900-00000D000000}"/>
            </a:ext>
          </a:extLst>
        </xdr:cNvPr>
        <xdr:cNvSpPr>
          <a:spLocks noChangeAspect="1" noChangeArrowheads="1"/>
        </xdr:cNvSpPr>
      </xdr:nvSpPr>
      <xdr:spPr bwMode="auto">
        <a:xfrm>
          <a:off x="581025" y="37719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1</xdr:row>
      <xdr:rowOff>123825</xdr:rowOff>
    </xdr:to>
    <xdr:sp macro="" textlink="">
      <xdr:nvSpPr>
        <xdr:cNvPr id="14" name="AutoShape 4" descr="image002">
          <a:extLst>
            <a:ext uri="{FF2B5EF4-FFF2-40B4-BE49-F238E27FC236}">
              <a16:creationId xmlns:a16="http://schemas.microsoft.com/office/drawing/2014/main" xmlns="" id="{00000000-0008-0000-0900-00000E000000}"/>
            </a:ext>
          </a:extLst>
        </xdr:cNvPr>
        <xdr:cNvSpPr>
          <a:spLocks noChangeAspect="1" noChangeArrowheads="1"/>
        </xdr:cNvSpPr>
      </xdr:nvSpPr>
      <xdr:spPr bwMode="auto">
        <a:xfrm>
          <a:off x="581025" y="37719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1</xdr:row>
      <xdr:rowOff>123825</xdr:rowOff>
    </xdr:to>
    <xdr:sp macro="" textlink="">
      <xdr:nvSpPr>
        <xdr:cNvPr id="15" name="AutoShape 9" descr="image002">
          <a:extLst>
            <a:ext uri="{FF2B5EF4-FFF2-40B4-BE49-F238E27FC236}">
              <a16:creationId xmlns:a16="http://schemas.microsoft.com/office/drawing/2014/main" xmlns="" id="{00000000-0008-0000-0900-00000F000000}"/>
            </a:ext>
          </a:extLst>
        </xdr:cNvPr>
        <xdr:cNvSpPr>
          <a:spLocks noChangeAspect="1" noChangeArrowheads="1"/>
        </xdr:cNvSpPr>
      </xdr:nvSpPr>
      <xdr:spPr bwMode="auto">
        <a:xfrm>
          <a:off x="581025" y="37719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xdr:row>
      <xdr:rowOff>0</xdr:rowOff>
    </xdr:from>
    <xdr:to>
      <xdr:col>0</xdr:col>
      <xdr:colOff>142875</xdr:colOff>
      <xdr:row>1</xdr:row>
      <xdr:rowOff>123825</xdr:rowOff>
    </xdr:to>
    <xdr:sp macro="" textlink="">
      <xdr:nvSpPr>
        <xdr:cNvPr id="16" name="AutoShape 1" descr="image002">
          <a:extLst>
            <a:ext uri="{FF2B5EF4-FFF2-40B4-BE49-F238E27FC236}">
              <a16:creationId xmlns:a16="http://schemas.microsoft.com/office/drawing/2014/main" xmlns="" id="{00000000-0008-0000-0900-000010000000}"/>
            </a:ext>
          </a:extLst>
        </xdr:cNvPr>
        <xdr:cNvSpPr>
          <a:spLocks noChangeAspect="1" noChangeArrowheads="1"/>
        </xdr:cNvSpPr>
      </xdr:nvSpPr>
      <xdr:spPr bwMode="auto">
        <a:xfrm>
          <a:off x="0" y="37719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xdr:row>
      <xdr:rowOff>0</xdr:rowOff>
    </xdr:from>
    <xdr:to>
      <xdr:col>0</xdr:col>
      <xdr:colOff>142875</xdr:colOff>
      <xdr:row>1</xdr:row>
      <xdr:rowOff>123825</xdr:rowOff>
    </xdr:to>
    <xdr:sp macro="" textlink="">
      <xdr:nvSpPr>
        <xdr:cNvPr id="17" name="AutoShape 2" descr="image002">
          <a:extLst>
            <a:ext uri="{FF2B5EF4-FFF2-40B4-BE49-F238E27FC236}">
              <a16:creationId xmlns:a16="http://schemas.microsoft.com/office/drawing/2014/main" xmlns="" id="{00000000-0008-0000-0900-000011000000}"/>
            </a:ext>
          </a:extLst>
        </xdr:cNvPr>
        <xdr:cNvSpPr>
          <a:spLocks noChangeAspect="1" noChangeArrowheads="1"/>
        </xdr:cNvSpPr>
      </xdr:nvSpPr>
      <xdr:spPr bwMode="auto">
        <a:xfrm>
          <a:off x="0" y="37719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xdr:row>
      <xdr:rowOff>0</xdr:rowOff>
    </xdr:from>
    <xdr:to>
      <xdr:col>0</xdr:col>
      <xdr:colOff>142875</xdr:colOff>
      <xdr:row>1</xdr:row>
      <xdr:rowOff>123825</xdr:rowOff>
    </xdr:to>
    <xdr:sp macro="" textlink="">
      <xdr:nvSpPr>
        <xdr:cNvPr id="18" name="AutoShape 3" descr="image002">
          <a:extLst>
            <a:ext uri="{FF2B5EF4-FFF2-40B4-BE49-F238E27FC236}">
              <a16:creationId xmlns:a16="http://schemas.microsoft.com/office/drawing/2014/main" xmlns="" id="{00000000-0008-0000-0900-000012000000}"/>
            </a:ext>
          </a:extLst>
        </xdr:cNvPr>
        <xdr:cNvSpPr>
          <a:spLocks noChangeAspect="1" noChangeArrowheads="1"/>
        </xdr:cNvSpPr>
      </xdr:nvSpPr>
      <xdr:spPr bwMode="auto">
        <a:xfrm>
          <a:off x="0" y="37719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xdr:row>
      <xdr:rowOff>0</xdr:rowOff>
    </xdr:from>
    <xdr:to>
      <xdr:col>0</xdr:col>
      <xdr:colOff>142875</xdr:colOff>
      <xdr:row>1</xdr:row>
      <xdr:rowOff>123825</xdr:rowOff>
    </xdr:to>
    <xdr:sp macro="" textlink="">
      <xdr:nvSpPr>
        <xdr:cNvPr id="19" name="AutoShape 4" descr="image002">
          <a:extLst>
            <a:ext uri="{FF2B5EF4-FFF2-40B4-BE49-F238E27FC236}">
              <a16:creationId xmlns:a16="http://schemas.microsoft.com/office/drawing/2014/main" xmlns="" id="{00000000-0008-0000-0900-000013000000}"/>
            </a:ext>
          </a:extLst>
        </xdr:cNvPr>
        <xdr:cNvSpPr>
          <a:spLocks noChangeAspect="1" noChangeArrowheads="1"/>
        </xdr:cNvSpPr>
      </xdr:nvSpPr>
      <xdr:spPr bwMode="auto">
        <a:xfrm>
          <a:off x="0" y="37719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xdr:row>
      <xdr:rowOff>0</xdr:rowOff>
    </xdr:from>
    <xdr:to>
      <xdr:col>0</xdr:col>
      <xdr:colOff>142875</xdr:colOff>
      <xdr:row>1</xdr:row>
      <xdr:rowOff>123825</xdr:rowOff>
    </xdr:to>
    <xdr:sp macro="" textlink="">
      <xdr:nvSpPr>
        <xdr:cNvPr id="20" name="AutoShape 10" descr="image002">
          <a:extLst>
            <a:ext uri="{FF2B5EF4-FFF2-40B4-BE49-F238E27FC236}">
              <a16:creationId xmlns:a16="http://schemas.microsoft.com/office/drawing/2014/main" xmlns="" id="{00000000-0008-0000-0900-000014000000}"/>
            </a:ext>
          </a:extLst>
        </xdr:cNvPr>
        <xdr:cNvSpPr>
          <a:spLocks noChangeAspect="1" noChangeArrowheads="1"/>
        </xdr:cNvSpPr>
      </xdr:nvSpPr>
      <xdr:spPr bwMode="auto">
        <a:xfrm>
          <a:off x="0" y="37719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1</xdr:row>
      <xdr:rowOff>123825</xdr:rowOff>
    </xdr:to>
    <xdr:sp macro="" textlink="">
      <xdr:nvSpPr>
        <xdr:cNvPr id="21" name="AutoShape 1" descr="image002">
          <a:extLst>
            <a:ext uri="{FF2B5EF4-FFF2-40B4-BE49-F238E27FC236}">
              <a16:creationId xmlns:a16="http://schemas.microsoft.com/office/drawing/2014/main" xmlns="" id="{00000000-0008-0000-0900-000015000000}"/>
            </a:ext>
          </a:extLst>
        </xdr:cNvPr>
        <xdr:cNvSpPr>
          <a:spLocks noChangeAspect="1" noChangeArrowheads="1"/>
        </xdr:cNvSpPr>
      </xdr:nvSpPr>
      <xdr:spPr bwMode="auto">
        <a:xfrm>
          <a:off x="581025" y="6048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1</xdr:row>
      <xdr:rowOff>123825</xdr:rowOff>
    </xdr:to>
    <xdr:sp macro="" textlink="">
      <xdr:nvSpPr>
        <xdr:cNvPr id="22" name="AutoShape 2" descr="image002">
          <a:extLst>
            <a:ext uri="{FF2B5EF4-FFF2-40B4-BE49-F238E27FC236}">
              <a16:creationId xmlns:a16="http://schemas.microsoft.com/office/drawing/2014/main" xmlns="" id="{00000000-0008-0000-0900-000016000000}"/>
            </a:ext>
          </a:extLst>
        </xdr:cNvPr>
        <xdr:cNvSpPr>
          <a:spLocks noChangeAspect="1" noChangeArrowheads="1"/>
        </xdr:cNvSpPr>
      </xdr:nvSpPr>
      <xdr:spPr bwMode="auto">
        <a:xfrm>
          <a:off x="581025" y="6048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1</xdr:row>
      <xdr:rowOff>123825</xdr:rowOff>
    </xdr:to>
    <xdr:sp macro="" textlink="">
      <xdr:nvSpPr>
        <xdr:cNvPr id="23" name="AutoShape 3" descr="image002">
          <a:extLst>
            <a:ext uri="{FF2B5EF4-FFF2-40B4-BE49-F238E27FC236}">
              <a16:creationId xmlns:a16="http://schemas.microsoft.com/office/drawing/2014/main" xmlns="" id="{00000000-0008-0000-0900-000017000000}"/>
            </a:ext>
          </a:extLst>
        </xdr:cNvPr>
        <xdr:cNvSpPr>
          <a:spLocks noChangeAspect="1" noChangeArrowheads="1"/>
        </xdr:cNvSpPr>
      </xdr:nvSpPr>
      <xdr:spPr bwMode="auto">
        <a:xfrm>
          <a:off x="581025" y="6048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1</xdr:row>
      <xdr:rowOff>123825</xdr:rowOff>
    </xdr:to>
    <xdr:sp macro="" textlink="">
      <xdr:nvSpPr>
        <xdr:cNvPr id="24" name="AutoShape 4" descr="image002">
          <a:extLst>
            <a:ext uri="{FF2B5EF4-FFF2-40B4-BE49-F238E27FC236}">
              <a16:creationId xmlns:a16="http://schemas.microsoft.com/office/drawing/2014/main" xmlns="" id="{00000000-0008-0000-0900-000018000000}"/>
            </a:ext>
          </a:extLst>
        </xdr:cNvPr>
        <xdr:cNvSpPr>
          <a:spLocks noChangeAspect="1" noChangeArrowheads="1"/>
        </xdr:cNvSpPr>
      </xdr:nvSpPr>
      <xdr:spPr bwMode="auto">
        <a:xfrm>
          <a:off x="581025" y="6048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1</xdr:row>
      <xdr:rowOff>123825</xdr:rowOff>
    </xdr:to>
    <xdr:sp macro="" textlink="">
      <xdr:nvSpPr>
        <xdr:cNvPr id="25" name="AutoShape 9" descr="image002">
          <a:extLst>
            <a:ext uri="{FF2B5EF4-FFF2-40B4-BE49-F238E27FC236}">
              <a16:creationId xmlns:a16="http://schemas.microsoft.com/office/drawing/2014/main" xmlns="" id="{00000000-0008-0000-0900-000019000000}"/>
            </a:ext>
          </a:extLst>
        </xdr:cNvPr>
        <xdr:cNvSpPr>
          <a:spLocks noChangeAspect="1" noChangeArrowheads="1"/>
        </xdr:cNvSpPr>
      </xdr:nvSpPr>
      <xdr:spPr bwMode="auto">
        <a:xfrm>
          <a:off x="581025" y="6048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xdr:row>
      <xdr:rowOff>0</xdr:rowOff>
    </xdr:from>
    <xdr:to>
      <xdr:col>0</xdr:col>
      <xdr:colOff>142875</xdr:colOff>
      <xdr:row>1</xdr:row>
      <xdr:rowOff>123825</xdr:rowOff>
    </xdr:to>
    <xdr:sp macro="" textlink="">
      <xdr:nvSpPr>
        <xdr:cNvPr id="26" name="AutoShape 1" descr="image002">
          <a:extLst>
            <a:ext uri="{FF2B5EF4-FFF2-40B4-BE49-F238E27FC236}">
              <a16:creationId xmlns:a16="http://schemas.microsoft.com/office/drawing/2014/main" xmlns="" id="{00000000-0008-0000-0900-00001A000000}"/>
            </a:ext>
          </a:extLst>
        </xdr:cNvPr>
        <xdr:cNvSpPr>
          <a:spLocks noChangeAspect="1" noChangeArrowheads="1"/>
        </xdr:cNvSpPr>
      </xdr:nvSpPr>
      <xdr:spPr bwMode="auto">
        <a:xfrm>
          <a:off x="0" y="6048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xdr:row>
      <xdr:rowOff>0</xdr:rowOff>
    </xdr:from>
    <xdr:to>
      <xdr:col>0</xdr:col>
      <xdr:colOff>142875</xdr:colOff>
      <xdr:row>1</xdr:row>
      <xdr:rowOff>123825</xdr:rowOff>
    </xdr:to>
    <xdr:sp macro="" textlink="">
      <xdr:nvSpPr>
        <xdr:cNvPr id="27" name="AutoShape 2" descr="image002">
          <a:extLst>
            <a:ext uri="{FF2B5EF4-FFF2-40B4-BE49-F238E27FC236}">
              <a16:creationId xmlns:a16="http://schemas.microsoft.com/office/drawing/2014/main" xmlns="" id="{00000000-0008-0000-0900-00001B000000}"/>
            </a:ext>
          </a:extLst>
        </xdr:cNvPr>
        <xdr:cNvSpPr>
          <a:spLocks noChangeAspect="1" noChangeArrowheads="1"/>
        </xdr:cNvSpPr>
      </xdr:nvSpPr>
      <xdr:spPr bwMode="auto">
        <a:xfrm>
          <a:off x="0" y="6048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xdr:row>
      <xdr:rowOff>0</xdr:rowOff>
    </xdr:from>
    <xdr:to>
      <xdr:col>0</xdr:col>
      <xdr:colOff>142875</xdr:colOff>
      <xdr:row>1</xdr:row>
      <xdr:rowOff>123825</xdr:rowOff>
    </xdr:to>
    <xdr:sp macro="" textlink="">
      <xdr:nvSpPr>
        <xdr:cNvPr id="28" name="AutoShape 3" descr="image002">
          <a:extLst>
            <a:ext uri="{FF2B5EF4-FFF2-40B4-BE49-F238E27FC236}">
              <a16:creationId xmlns:a16="http://schemas.microsoft.com/office/drawing/2014/main" xmlns="" id="{00000000-0008-0000-0900-00001C000000}"/>
            </a:ext>
          </a:extLst>
        </xdr:cNvPr>
        <xdr:cNvSpPr>
          <a:spLocks noChangeAspect="1" noChangeArrowheads="1"/>
        </xdr:cNvSpPr>
      </xdr:nvSpPr>
      <xdr:spPr bwMode="auto">
        <a:xfrm>
          <a:off x="0" y="6048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xdr:row>
      <xdr:rowOff>0</xdr:rowOff>
    </xdr:from>
    <xdr:to>
      <xdr:col>0</xdr:col>
      <xdr:colOff>142875</xdr:colOff>
      <xdr:row>1</xdr:row>
      <xdr:rowOff>123825</xdr:rowOff>
    </xdr:to>
    <xdr:sp macro="" textlink="">
      <xdr:nvSpPr>
        <xdr:cNvPr id="29" name="AutoShape 4" descr="image002">
          <a:extLst>
            <a:ext uri="{FF2B5EF4-FFF2-40B4-BE49-F238E27FC236}">
              <a16:creationId xmlns:a16="http://schemas.microsoft.com/office/drawing/2014/main" xmlns="" id="{00000000-0008-0000-0900-00001D000000}"/>
            </a:ext>
          </a:extLst>
        </xdr:cNvPr>
        <xdr:cNvSpPr>
          <a:spLocks noChangeAspect="1" noChangeArrowheads="1"/>
        </xdr:cNvSpPr>
      </xdr:nvSpPr>
      <xdr:spPr bwMode="auto">
        <a:xfrm>
          <a:off x="0" y="6048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xdr:row>
      <xdr:rowOff>0</xdr:rowOff>
    </xdr:from>
    <xdr:to>
      <xdr:col>0</xdr:col>
      <xdr:colOff>142875</xdr:colOff>
      <xdr:row>1</xdr:row>
      <xdr:rowOff>123825</xdr:rowOff>
    </xdr:to>
    <xdr:sp macro="" textlink="">
      <xdr:nvSpPr>
        <xdr:cNvPr id="30" name="AutoShape 10" descr="image002">
          <a:extLst>
            <a:ext uri="{FF2B5EF4-FFF2-40B4-BE49-F238E27FC236}">
              <a16:creationId xmlns:a16="http://schemas.microsoft.com/office/drawing/2014/main" xmlns="" id="{00000000-0008-0000-0900-00001E000000}"/>
            </a:ext>
          </a:extLst>
        </xdr:cNvPr>
        <xdr:cNvSpPr>
          <a:spLocks noChangeAspect="1" noChangeArrowheads="1"/>
        </xdr:cNvSpPr>
      </xdr:nvSpPr>
      <xdr:spPr bwMode="auto">
        <a:xfrm>
          <a:off x="0" y="6048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31" name="AutoShape 1" descr="image002">
          <a:extLst>
            <a:ext uri="{FF2B5EF4-FFF2-40B4-BE49-F238E27FC236}">
              <a16:creationId xmlns:a16="http://schemas.microsoft.com/office/drawing/2014/main" xmlns="" id="{00000000-0008-0000-0900-00001F000000}"/>
            </a:ext>
          </a:extLst>
        </xdr:cNvPr>
        <xdr:cNvSpPr>
          <a:spLocks noChangeAspect="1" noChangeArrowheads="1"/>
        </xdr:cNvSpPr>
      </xdr:nvSpPr>
      <xdr:spPr bwMode="auto">
        <a:xfrm>
          <a:off x="581025" y="141636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32" name="AutoShape 2" descr="image002">
          <a:extLst>
            <a:ext uri="{FF2B5EF4-FFF2-40B4-BE49-F238E27FC236}">
              <a16:creationId xmlns:a16="http://schemas.microsoft.com/office/drawing/2014/main" xmlns="" id="{00000000-0008-0000-0900-000020000000}"/>
            </a:ext>
          </a:extLst>
        </xdr:cNvPr>
        <xdr:cNvSpPr>
          <a:spLocks noChangeAspect="1" noChangeArrowheads="1"/>
        </xdr:cNvSpPr>
      </xdr:nvSpPr>
      <xdr:spPr bwMode="auto">
        <a:xfrm>
          <a:off x="581025" y="141636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33" name="AutoShape 3" descr="image002">
          <a:extLst>
            <a:ext uri="{FF2B5EF4-FFF2-40B4-BE49-F238E27FC236}">
              <a16:creationId xmlns:a16="http://schemas.microsoft.com/office/drawing/2014/main" xmlns="" id="{00000000-0008-0000-0900-000021000000}"/>
            </a:ext>
          </a:extLst>
        </xdr:cNvPr>
        <xdr:cNvSpPr>
          <a:spLocks noChangeAspect="1" noChangeArrowheads="1"/>
        </xdr:cNvSpPr>
      </xdr:nvSpPr>
      <xdr:spPr bwMode="auto">
        <a:xfrm>
          <a:off x="581025" y="141636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34" name="AutoShape 4" descr="image002">
          <a:extLst>
            <a:ext uri="{FF2B5EF4-FFF2-40B4-BE49-F238E27FC236}">
              <a16:creationId xmlns:a16="http://schemas.microsoft.com/office/drawing/2014/main" xmlns="" id="{00000000-0008-0000-0900-000022000000}"/>
            </a:ext>
          </a:extLst>
        </xdr:cNvPr>
        <xdr:cNvSpPr>
          <a:spLocks noChangeAspect="1" noChangeArrowheads="1"/>
        </xdr:cNvSpPr>
      </xdr:nvSpPr>
      <xdr:spPr bwMode="auto">
        <a:xfrm>
          <a:off x="581025" y="141636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35" name="AutoShape 10" descr="image002">
          <a:extLst>
            <a:ext uri="{FF2B5EF4-FFF2-40B4-BE49-F238E27FC236}">
              <a16:creationId xmlns:a16="http://schemas.microsoft.com/office/drawing/2014/main" xmlns="" id="{00000000-0008-0000-0900-000023000000}"/>
            </a:ext>
          </a:extLst>
        </xdr:cNvPr>
        <xdr:cNvSpPr>
          <a:spLocks noChangeAspect="1" noChangeArrowheads="1"/>
        </xdr:cNvSpPr>
      </xdr:nvSpPr>
      <xdr:spPr bwMode="auto">
        <a:xfrm>
          <a:off x="581025" y="141636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36" name="AutoShape 1" descr="image002">
          <a:extLst>
            <a:ext uri="{FF2B5EF4-FFF2-40B4-BE49-F238E27FC236}">
              <a16:creationId xmlns:a16="http://schemas.microsoft.com/office/drawing/2014/main" xmlns="" id="{00000000-0008-0000-0900-000024000000}"/>
            </a:ext>
          </a:extLst>
        </xdr:cNvPr>
        <xdr:cNvSpPr>
          <a:spLocks noChangeAspect="1" noChangeArrowheads="1"/>
        </xdr:cNvSpPr>
      </xdr:nvSpPr>
      <xdr:spPr bwMode="auto">
        <a:xfrm>
          <a:off x="581025" y="141636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37" name="AutoShape 2" descr="image002">
          <a:extLst>
            <a:ext uri="{FF2B5EF4-FFF2-40B4-BE49-F238E27FC236}">
              <a16:creationId xmlns:a16="http://schemas.microsoft.com/office/drawing/2014/main" xmlns="" id="{00000000-0008-0000-0900-000025000000}"/>
            </a:ext>
          </a:extLst>
        </xdr:cNvPr>
        <xdr:cNvSpPr>
          <a:spLocks noChangeAspect="1" noChangeArrowheads="1"/>
        </xdr:cNvSpPr>
      </xdr:nvSpPr>
      <xdr:spPr bwMode="auto">
        <a:xfrm>
          <a:off x="581025" y="141636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38" name="AutoShape 3" descr="image002">
          <a:extLst>
            <a:ext uri="{FF2B5EF4-FFF2-40B4-BE49-F238E27FC236}">
              <a16:creationId xmlns:a16="http://schemas.microsoft.com/office/drawing/2014/main" xmlns="" id="{00000000-0008-0000-0900-000026000000}"/>
            </a:ext>
          </a:extLst>
        </xdr:cNvPr>
        <xdr:cNvSpPr>
          <a:spLocks noChangeAspect="1" noChangeArrowheads="1"/>
        </xdr:cNvSpPr>
      </xdr:nvSpPr>
      <xdr:spPr bwMode="auto">
        <a:xfrm>
          <a:off x="581025" y="141636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39" name="AutoShape 4" descr="image002">
          <a:extLst>
            <a:ext uri="{FF2B5EF4-FFF2-40B4-BE49-F238E27FC236}">
              <a16:creationId xmlns:a16="http://schemas.microsoft.com/office/drawing/2014/main" xmlns="" id="{00000000-0008-0000-0900-000027000000}"/>
            </a:ext>
          </a:extLst>
        </xdr:cNvPr>
        <xdr:cNvSpPr>
          <a:spLocks noChangeAspect="1" noChangeArrowheads="1"/>
        </xdr:cNvSpPr>
      </xdr:nvSpPr>
      <xdr:spPr bwMode="auto">
        <a:xfrm>
          <a:off x="581025" y="141636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40" name="AutoShape 10" descr="image002">
          <a:extLst>
            <a:ext uri="{FF2B5EF4-FFF2-40B4-BE49-F238E27FC236}">
              <a16:creationId xmlns:a16="http://schemas.microsoft.com/office/drawing/2014/main" xmlns="" id="{00000000-0008-0000-0900-000028000000}"/>
            </a:ext>
          </a:extLst>
        </xdr:cNvPr>
        <xdr:cNvSpPr>
          <a:spLocks noChangeAspect="1" noChangeArrowheads="1"/>
        </xdr:cNvSpPr>
      </xdr:nvSpPr>
      <xdr:spPr bwMode="auto">
        <a:xfrm>
          <a:off x="581025" y="141636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41" name="AutoShape 1" descr="image002">
          <a:extLst>
            <a:ext uri="{FF2B5EF4-FFF2-40B4-BE49-F238E27FC236}">
              <a16:creationId xmlns:a16="http://schemas.microsoft.com/office/drawing/2014/main" xmlns="" id="{00000000-0008-0000-0900-000029000000}"/>
            </a:ext>
          </a:extLst>
        </xdr:cNvPr>
        <xdr:cNvSpPr>
          <a:spLocks noChangeAspect="1" noChangeArrowheads="1"/>
        </xdr:cNvSpPr>
      </xdr:nvSpPr>
      <xdr:spPr bwMode="auto">
        <a:xfrm>
          <a:off x="581025" y="141636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42" name="AutoShape 2" descr="image002">
          <a:extLst>
            <a:ext uri="{FF2B5EF4-FFF2-40B4-BE49-F238E27FC236}">
              <a16:creationId xmlns:a16="http://schemas.microsoft.com/office/drawing/2014/main" xmlns="" id="{00000000-0008-0000-0900-00002A000000}"/>
            </a:ext>
          </a:extLst>
        </xdr:cNvPr>
        <xdr:cNvSpPr>
          <a:spLocks noChangeAspect="1" noChangeArrowheads="1"/>
        </xdr:cNvSpPr>
      </xdr:nvSpPr>
      <xdr:spPr bwMode="auto">
        <a:xfrm>
          <a:off x="581025" y="141636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43" name="AutoShape 3" descr="image002">
          <a:extLst>
            <a:ext uri="{FF2B5EF4-FFF2-40B4-BE49-F238E27FC236}">
              <a16:creationId xmlns:a16="http://schemas.microsoft.com/office/drawing/2014/main" xmlns="" id="{00000000-0008-0000-0900-00002B000000}"/>
            </a:ext>
          </a:extLst>
        </xdr:cNvPr>
        <xdr:cNvSpPr>
          <a:spLocks noChangeAspect="1" noChangeArrowheads="1"/>
        </xdr:cNvSpPr>
      </xdr:nvSpPr>
      <xdr:spPr bwMode="auto">
        <a:xfrm>
          <a:off x="581025" y="141636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44" name="AutoShape 4" descr="image002">
          <a:extLst>
            <a:ext uri="{FF2B5EF4-FFF2-40B4-BE49-F238E27FC236}">
              <a16:creationId xmlns:a16="http://schemas.microsoft.com/office/drawing/2014/main" xmlns="" id="{00000000-0008-0000-0900-00002C000000}"/>
            </a:ext>
          </a:extLst>
        </xdr:cNvPr>
        <xdr:cNvSpPr>
          <a:spLocks noChangeAspect="1" noChangeArrowheads="1"/>
        </xdr:cNvSpPr>
      </xdr:nvSpPr>
      <xdr:spPr bwMode="auto">
        <a:xfrm>
          <a:off x="581025" y="141636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45" name="AutoShape 10" descr="image002">
          <a:extLst>
            <a:ext uri="{FF2B5EF4-FFF2-40B4-BE49-F238E27FC236}">
              <a16:creationId xmlns:a16="http://schemas.microsoft.com/office/drawing/2014/main" xmlns="" id="{00000000-0008-0000-0900-00002D000000}"/>
            </a:ext>
          </a:extLst>
        </xdr:cNvPr>
        <xdr:cNvSpPr>
          <a:spLocks noChangeAspect="1" noChangeArrowheads="1"/>
        </xdr:cNvSpPr>
      </xdr:nvSpPr>
      <xdr:spPr bwMode="auto">
        <a:xfrm>
          <a:off x="581025" y="141636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19051</xdr:rowOff>
    </xdr:to>
    <xdr:sp macro="" textlink="">
      <xdr:nvSpPr>
        <xdr:cNvPr id="46" name="AutoShape 1" descr="image002">
          <a:extLst>
            <a:ext uri="{FF2B5EF4-FFF2-40B4-BE49-F238E27FC236}">
              <a16:creationId xmlns:a16="http://schemas.microsoft.com/office/drawing/2014/main" xmlns="" id="{00000000-0008-0000-0900-00002E000000}"/>
            </a:ext>
          </a:extLst>
        </xdr:cNvPr>
        <xdr:cNvSpPr>
          <a:spLocks noChangeAspect="1" noChangeArrowheads="1"/>
        </xdr:cNvSpPr>
      </xdr:nvSpPr>
      <xdr:spPr bwMode="auto">
        <a:xfrm>
          <a:off x="581025" y="7896225"/>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19051</xdr:rowOff>
    </xdr:to>
    <xdr:sp macro="" textlink="">
      <xdr:nvSpPr>
        <xdr:cNvPr id="47" name="AutoShape 2" descr="image002">
          <a:extLst>
            <a:ext uri="{FF2B5EF4-FFF2-40B4-BE49-F238E27FC236}">
              <a16:creationId xmlns:a16="http://schemas.microsoft.com/office/drawing/2014/main" xmlns="" id="{00000000-0008-0000-0900-00002F000000}"/>
            </a:ext>
          </a:extLst>
        </xdr:cNvPr>
        <xdr:cNvSpPr>
          <a:spLocks noChangeAspect="1" noChangeArrowheads="1"/>
        </xdr:cNvSpPr>
      </xdr:nvSpPr>
      <xdr:spPr bwMode="auto">
        <a:xfrm>
          <a:off x="581025" y="7896225"/>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19051</xdr:rowOff>
    </xdr:to>
    <xdr:sp macro="" textlink="">
      <xdr:nvSpPr>
        <xdr:cNvPr id="48" name="AutoShape 3" descr="image002">
          <a:extLst>
            <a:ext uri="{FF2B5EF4-FFF2-40B4-BE49-F238E27FC236}">
              <a16:creationId xmlns:a16="http://schemas.microsoft.com/office/drawing/2014/main" xmlns="" id="{00000000-0008-0000-0900-000030000000}"/>
            </a:ext>
          </a:extLst>
        </xdr:cNvPr>
        <xdr:cNvSpPr>
          <a:spLocks noChangeAspect="1" noChangeArrowheads="1"/>
        </xdr:cNvSpPr>
      </xdr:nvSpPr>
      <xdr:spPr bwMode="auto">
        <a:xfrm>
          <a:off x="581025" y="7896225"/>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19051</xdr:rowOff>
    </xdr:to>
    <xdr:sp macro="" textlink="">
      <xdr:nvSpPr>
        <xdr:cNvPr id="49" name="AutoShape 4" descr="image002">
          <a:extLst>
            <a:ext uri="{FF2B5EF4-FFF2-40B4-BE49-F238E27FC236}">
              <a16:creationId xmlns:a16="http://schemas.microsoft.com/office/drawing/2014/main" xmlns="" id="{00000000-0008-0000-0900-000031000000}"/>
            </a:ext>
          </a:extLst>
        </xdr:cNvPr>
        <xdr:cNvSpPr>
          <a:spLocks noChangeAspect="1" noChangeArrowheads="1"/>
        </xdr:cNvSpPr>
      </xdr:nvSpPr>
      <xdr:spPr bwMode="auto">
        <a:xfrm>
          <a:off x="581025" y="7896225"/>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19051</xdr:rowOff>
    </xdr:to>
    <xdr:sp macro="" textlink="">
      <xdr:nvSpPr>
        <xdr:cNvPr id="50" name="AutoShape 10" descr="image002">
          <a:extLst>
            <a:ext uri="{FF2B5EF4-FFF2-40B4-BE49-F238E27FC236}">
              <a16:creationId xmlns:a16="http://schemas.microsoft.com/office/drawing/2014/main" xmlns="" id="{00000000-0008-0000-0900-000032000000}"/>
            </a:ext>
          </a:extLst>
        </xdr:cNvPr>
        <xdr:cNvSpPr>
          <a:spLocks noChangeAspect="1" noChangeArrowheads="1"/>
        </xdr:cNvSpPr>
      </xdr:nvSpPr>
      <xdr:spPr bwMode="auto">
        <a:xfrm>
          <a:off x="581025" y="7896225"/>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19051</xdr:rowOff>
    </xdr:to>
    <xdr:sp macro="" textlink="">
      <xdr:nvSpPr>
        <xdr:cNvPr id="51" name="AutoShape 1" descr="image002">
          <a:extLst>
            <a:ext uri="{FF2B5EF4-FFF2-40B4-BE49-F238E27FC236}">
              <a16:creationId xmlns:a16="http://schemas.microsoft.com/office/drawing/2014/main" xmlns="" id="{00000000-0008-0000-0900-000033000000}"/>
            </a:ext>
          </a:extLst>
        </xdr:cNvPr>
        <xdr:cNvSpPr>
          <a:spLocks noChangeAspect="1" noChangeArrowheads="1"/>
        </xdr:cNvSpPr>
      </xdr:nvSpPr>
      <xdr:spPr bwMode="auto">
        <a:xfrm>
          <a:off x="581025" y="7896225"/>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19051</xdr:rowOff>
    </xdr:to>
    <xdr:sp macro="" textlink="">
      <xdr:nvSpPr>
        <xdr:cNvPr id="52" name="AutoShape 2" descr="image002">
          <a:extLst>
            <a:ext uri="{FF2B5EF4-FFF2-40B4-BE49-F238E27FC236}">
              <a16:creationId xmlns:a16="http://schemas.microsoft.com/office/drawing/2014/main" xmlns="" id="{00000000-0008-0000-0900-000034000000}"/>
            </a:ext>
          </a:extLst>
        </xdr:cNvPr>
        <xdr:cNvSpPr>
          <a:spLocks noChangeAspect="1" noChangeArrowheads="1"/>
        </xdr:cNvSpPr>
      </xdr:nvSpPr>
      <xdr:spPr bwMode="auto">
        <a:xfrm>
          <a:off x="581025" y="7896225"/>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19051</xdr:rowOff>
    </xdr:to>
    <xdr:sp macro="" textlink="">
      <xdr:nvSpPr>
        <xdr:cNvPr id="53" name="AutoShape 3" descr="image002">
          <a:extLst>
            <a:ext uri="{FF2B5EF4-FFF2-40B4-BE49-F238E27FC236}">
              <a16:creationId xmlns:a16="http://schemas.microsoft.com/office/drawing/2014/main" xmlns="" id="{00000000-0008-0000-0900-000035000000}"/>
            </a:ext>
          </a:extLst>
        </xdr:cNvPr>
        <xdr:cNvSpPr>
          <a:spLocks noChangeAspect="1" noChangeArrowheads="1"/>
        </xdr:cNvSpPr>
      </xdr:nvSpPr>
      <xdr:spPr bwMode="auto">
        <a:xfrm>
          <a:off x="581025" y="7896225"/>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19051</xdr:rowOff>
    </xdr:to>
    <xdr:sp macro="" textlink="">
      <xdr:nvSpPr>
        <xdr:cNvPr id="54" name="AutoShape 4" descr="image002">
          <a:extLst>
            <a:ext uri="{FF2B5EF4-FFF2-40B4-BE49-F238E27FC236}">
              <a16:creationId xmlns:a16="http://schemas.microsoft.com/office/drawing/2014/main" xmlns="" id="{00000000-0008-0000-0900-000036000000}"/>
            </a:ext>
          </a:extLst>
        </xdr:cNvPr>
        <xdr:cNvSpPr>
          <a:spLocks noChangeAspect="1" noChangeArrowheads="1"/>
        </xdr:cNvSpPr>
      </xdr:nvSpPr>
      <xdr:spPr bwMode="auto">
        <a:xfrm>
          <a:off x="581025" y="7896225"/>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19051</xdr:rowOff>
    </xdr:to>
    <xdr:sp macro="" textlink="">
      <xdr:nvSpPr>
        <xdr:cNvPr id="55" name="AutoShape 10" descr="image002">
          <a:extLst>
            <a:ext uri="{FF2B5EF4-FFF2-40B4-BE49-F238E27FC236}">
              <a16:creationId xmlns:a16="http://schemas.microsoft.com/office/drawing/2014/main" xmlns="" id="{00000000-0008-0000-0900-000037000000}"/>
            </a:ext>
          </a:extLst>
        </xdr:cNvPr>
        <xdr:cNvSpPr>
          <a:spLocks noChangeAspect="1" noChangeArrowheads="1"/>
        </xdr:cNvSpPr>
      </xdr:nvSpPr>
      <xdr:spPr bwMode="auto">
        <a:xfrm>
          <a:off x="581025" y="7896225"/>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19051</xdr:rowOff>
    </xdr:to>
    <xdr:sp macro="" textlink="">
      <xdr:nvSpPr>
        <xdr:cNvPr id="56" name="AutoShape 1" descr="image002">
          <a:extLst>
            <a:ext uri="{FF2B5EF4-FFF2-40B4-BE49-F238E27FC236}">
              <a16:creationId xmlns:a16="http://schemas.microsoft.com/office/drawing/2014/main" xmlns="" id="{00000000-0008-0000-0900-000038000000}"/>
            </a:ext>
          </a:extLst>
        </xdr:cNvPr>
        <xdr:cNvSpPr>
          <a:spLocks noChangeAspect="1" noChangeArrowheads="1"/>
        </xdr:cNvSpPr>
      </xdr:nvSpPr>
      <xdr:spPr bwMode="auto">
        <a:xfrm>
          <a:off x="581025" y="7896225"/>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19051</xdr:rowOff>
    </xdr:to>
    <xdr:sp macro="" textlink="">
      <xdr:nvSpPr>
        <xdr:cNvPr id="57" name="AutoShape 2" descr="image002">
          <a:extLst>
            <a:ext uri="{FF2B5EF4-FFF2-40B4-BE49-F238E27FC236}">
              <a16:creationId xmlns:a16="http://schemas.microsoft.com/office/drawing/2014/main" xmlns="" id="{00000000-0008-0000-0900-000039000000}"/>
            </a:ext>
          </a:extLst>
        </xdr:cNvPr>
        <xdr:cNvSpPr>
          <a:spLocks noChangeAspect="1" noChangeArrowheads="1"/>
        </xdr:cNvSpPr>
      </xdr:nvSpPr>
      <xdr:spPr bwMode="auto">
        <a:xfrm>
          <a:off x="581025" y="7896225"/>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19051</xdr:rowOff>
    </xdr:to>
    <xdr:sp macro="" textlink="">
      <xdr:nvSpPr>
        <xdr:cNvPr id="58" name="AutoShape 3" descr="image002">
          <a:extLst>
            <a:ext uri="{FF2B5EF4-FFF2-40B4-BE49-F238E27FC236}">
              <a16:creationId xmlns:a16="http://schemas.microsoft.com/office/drawing/2014/main" xmlns="" id="{00000000-0008-0000-0900-00003A000000}"/>
            </a:ext>
          </a:extLst>
        </xdr:cNvPr>
        <xdr:cNvSpPr>
          <a:spLocks noChangeAspect="1" noChangeArrowheads="1"/>
        </xdr:cNvSpPr>
      </xdr:nvSpPr>
      <xdr:spPr bwMode="auto">
        <a:xfrm>
          <a:off x="581025" y="7896225"/>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19051</xdr:rowOff>
    </xdr:to>
    <xdr:sp macro="" textlink="">
      <xdr:nvSpPr>
        <xdr:cNvPr id="59" name="AutoShape 4" descr="image002">
          <a:extLst>
            <a:ext uri="{FF2B5EF4-FFF2-40B4-BE49-F238E27FC236}">
              <a16:creationId xmlns:a16="http://schemas.microsoft.com/office/drawing/2014/main" xmlns="" id="{00000000-0008-0000-0900-00003B000000}"/>
            </a:ext>
          </a:extLst>
        </xdr:cNvPr>
        <xdr:cNvSpPr>
          <a:spLocks noChangeAspect="1" noChangeArrowheads="1"/>
        </xdr:cNvSpPr>
      </xdr:nvSpPr>
      <xdr:spPr bwMode="auto">
        <a:xfrm>
          <a:off x="581025" y="7896225"/>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19051</xdr:rowOff>
    </xdr:to>
    <xdr:sp macro="" textlink="">
      <xdr:nvSpPr>
        <xdr:cNvPr id="60" name="AutoShape 10" descr="image002">
          <a:extLst>
            <a:ext uri="{FF2B5EF4-FFF2-40B4-BE49-F238E27FC236}">
              <a16:creationId xmlns:a16="http://schemas.microsoft.com/office/drawing/2014/main" xmlns="" id="{00000000-0008-0000-0900-00003C000000}"/>
            </a:ext>
          </a:extLst>
        </xdr:cNvPr>
        <xdr:cNvSpPr>
          <a:spLocks noChangeAspect="1" noChangeArrowheads="1"/>
        </xdr:cNvSpPr>
      </xdr:nvSpPr>
      <xdr:spPr bwMode="auto">
        <a:xfrm>
          <a:off x="581025" y="7896225"/>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61" name="AutoShape 1" descr="image002">
          <a:extLst>
            <a:ext uri="{FF2B5EF4-FFF2-40B4-BE49-F238E27FC236}">
              <a16:creationId xmlns:a16="http://schemas.microsoft.com/office/drawing/2014/main" xmlns="" id="{00000000-0008-0000-0900-00003D000000}"/>
            </a:ext>
          </a:extLst>
        </xdr:cNvPr>
        <xdr:cNvSpPr>
          <a:spLocks noChangeAspect="1" noChangeArrowheads="1"/>
        </xdr:cNvSpPr>
      </xdr:nvSpPr>
      <xdr:spPr bwMode="auto">
        <a:xfrm>
          <a:off x="581025" y="37719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62" name="AutoShape 2" descr="image002">
          <a:extLst>
            <a:ext uri="{FF2B5EF4-FFF2-40B4-BE49-F238E27FC236}">
              <a16:creationId xmlns:a16="http://schemas.microsoft.com/office/drawing/2014/main" xmlns="" id="{00000000-0008-0000-0900-00003E000000}"/>
            </a:ext>
          </a:extLst>
        </xdr:cNvPr>
        <xdr:cNvSpPr>
          <a:spLocks noChangeAspect="1" noChangeArrowheads="1"/>
        </xdr:cNvSpPr>
      </xdr:nvSpPr>
      <xdr:spPr bwMode="auto">
        <a:xfrm>
          <a:off x="581025" y="37719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63" name="AutoShape 3" descr="image002">
          <a:extLst>
            <a:ext uri="{FF2B5EF4-FFF2-40B4-BE49-F238E27FC236}">
              <a16:creationId xmlns:a16="http://schemas.microsoft.com/office/drawing/2014/main" xmlns="" id="{00000000-0008-0000-0900-00003F000000}"/>
            </a:ext>
          </a:extLst>
        </xdr:cNvPr>
        <xdr:cNvSpPr>
          <a:spLocks noChangeAspect="1" noChangeArrowheads="1"/>
        </xdr:cNvSpPr>
      </xdr:nvSpPr>
      <xdr:spPr bwMode="auto">
        <a:xfrm>
          <a:off x="581025" y="37719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64" name="AutoShape 4" descr="image002">
          <a:extLst>
            <a:ext uri="{FF2B5EF4-FFF2-40B4-BE49-F238E27FC236}">
              <a16:creationId xmlns:a16="http://schemas.microsoft.com/office/drawing/2014/main" xmlns="" id="{00000000-0008-0000-0900-000040000000}"/>
            </a:ext>
          </a:extLst>
        </xdr:cNvPr>
        <xdr:cNvSpPr>
          <a:spLocks noChangeAspect="1" noChangeArrowheads="1"/>
        </xdr:cNvSpPr>
      </xdr:nvSpPr>
      <xdr:spPr bwMode="auto">
        <a:xfrm>
          <a:off x="581025" y="37719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65" name="AutoShape 10" descr="image002">
          <a:extLst>
            <a:ext uri="{FF2B5EF4-FFF2-40B4-BE49-F238E27FC236}">
              <a16:creationId xmlns:a16="http://schemas.microsoft.com/office/drawing/2014/main" xmlns="" id="{00000000-0008-0000-0900-000041000000}"/>
            </a:ext>
          </a:extLst>
        </xdr:cNvPr>
        <xdr:cNvSpPr>
          <a:spLocks noChangeAspect="1" noChangeArrowheads="1"/>
        </xdr:cNvSpPr>
      </xdr:nvSpPr>
      <xdr:spPr bwMode="auto">
        <a:xfrm>
          <a:off x="581025" y="37719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66" name="AutoShape 1" descr="image002">
          <a:extLst>
            <a:ext uri="{FF2B5EF4-FFF2-40B4-BE49-F238E27FC236}">
              <a16:creationId xmlns:a16="http://schemas.microsoft.com/office/drawing/2014/main" xmlns="" id="{00000000-0008-0000-0900-000042000000}"/>
            </a:ext>
          </a:extLst>
        </xdr:cNvPr>
        <xdr:cNvSpPr>
          <a:spLocks noChangeAspect="1" noChangeArrowheads="1"/>
        </xdr:cNvSpPr>
      </xdr:nvSpPr>
      <xdr:spPr bwMode="auto">
        <a:xfrm>
          <a:off x="581025" y="37719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67" name="AutoShape 2" descr="image002">
          <a:extLst>
            <a:ext uri="{FF2B5EF4-FFF2-40B4-BE49-F238E27FC236}">
              <a16:creationId xmlns:a16="http://schemas.microsoft.com/office/drawing/2014/main" xmlns="" id="{00000000-0008-0000-0900-000043000000}"/>
            </a:ext>
          </a:extLst>
        </xdr:cNvPr>
        <xdr:cNvSpPr>
          <a:spLocks noChangeAspect="1" noChangeArrowheads="1"/>
        </xdr:cNvSpPr>
      </xdr:nvSpPr>
      <xdr:spPr bwMode="auto">
        <a:xfrm>
          <a:off x="581025" y="37719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68" name="AutoShape 3" descr="image002">
          <a:extLst>
            <a:ext uri="{FF2B5EF4-FFF2-40B4-BE49-F238E27FC236}">
              <a16:creationId xmlns:a16="http://schemas.microsoft.com/office/drawing/2014/main" xmlns="" id="{00000000-0008-0000-0900-000044000000}"/>
            </a:ext>
          </a:extLst>
        </xdr:cNvPr>
        <xdr:cNvSpPr>
          <a:spLocks noChangeAspect="1" noChangeArrowheads="1"/>
        </xdr:cNvSpPr>
      </xdr:nvSpPr>
      <xdr:spPr bwMode="auto">
        <a:xfrm>
          <a:off x="581025" y="37719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69" name="AutoShape 4" descr="image002">
          <a:extLst>
            <a:ext uri="{FF2B5EF4-FFF2-40B4-BE49-F238E27FC236}">
              <a16:creationId xmlns:a16="http://schemas.microsoft.com/office/drawing/2014/main" xmlns="" id="{00000000-0008-0000-0900-000045000000}"/>
            </a:ext>
          </a:extLst>
        </xdr:cNvPr>
        <xdr:cNvSpPr>
          <a:spLocks noChangeAspect="1" noChangeArrowheads="1"/>
        </xdr:cNvSpPr>
      </xdr:nvSpPr>
      <xdr:spPr bwMode="auto">
        <a:xfrm>
          <a:off x="581025" y="37719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70" name="AutoShape 10" descr="image002">
          <a:extLst>
            <a:ext uri="{FF2B5EF4-FFF2-40B4-BE49-F238E27FC236}">
              <a16:creationId xmlns:a16="http://schemas.microsoft.com/office/drawing/2014/main" xmlns="" id="{00000000-0008-0000-0900-000046000000}"/>
            </a:ext>
          </a:extLst>
        </xdr:cNvPr>
        <xdr:cNvSpPr>
          <a:spLocks noChangeAspect="1" noChangeArrowheads="1"/>
        </xdr:cNvSpPr>
      </xdr:nvSpPr>
      <xdr:spPr bwMode="auto">
        <a:xfrm>
          <a:off x="581025" y="37719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71" name="AutoShape 1" descr="image002">
          <a:extLst>
            <a:ext uri="{FF2B5EF4-FFF2-40B4-BE49-F238E27FC236}">
              <a16:creationId xmlns:a16="http://schemas.microsoft.com/office/drawing/2014/main" xmlns="" id="{00000000-0008-0000-0900-000047000000}"/>
            </a:ext>
          </a:extLst>
        </xdr:cNvPr>
        <xdr:cNvSpPr>
          <a:spLocks noChangeAspect="1" noChangeArrowheads="1"/>
        </xdr:cNvSpPr>
      </xdr:nvSpPr>
      <xdr:spPr bwMode="auto">
        <a:xfrm>
          <a:off x="581025" y="37719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72" name="AutoShape 2" descr="image002">
          <a:extLst>
            <a:ext uri="{FF2B5EF4-FFF2-40B4-BE49-F238E27FC236}">
              <a16:creationId xmlns:a16="http://schemas.microsoft.com/office/drawing/2014/main" xmlns="" id="{00000000-0008-0000-0900-000048000000}"/>
            </a:ext>
          </a:extLst>
        </xdr:cNvPr>
        <xdr:cNvSpPr>
          <a:spLocks noChangeAspect="1" noChangeArrowheads="1"/>
        </xdr:cNvSpPr>
      </xdr:nvSpPr>
      <xdr:spPr bwMode="auto">
        <a:xfrm>
          <a:off x="581025" y="37719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73" name="AutoShape 3" descr="image002">
          <a:extLst>
            <a:ext uri="{FF2B5EF4-FFF2-40B4-BE49-F238E27FC236}">
              <a16:creationId xmlns:a16="http://schemas.microsoft.com/office/drawing/2014/main" xmlns="" id="{00000000-0008-0000-0900-000049000000}"/>
            </a:ext>
          </a:extLst>
        </xdr:cNvPr>
        <xdr:cNvSpPr>
          <a:spLocks noChangeAspect="1" noChangeArrowheads="1"/>
        </xdr:cNvSpPr>
      </xdr:nvSpPr>
      <xdr:spPr bwMode="auto">
        <a:xfrm>
          <a:off x="581025" y="37719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74" name="AutoShape 4" descr="image002">
          <a:extLst>
            <a:ext uri="{FF2B5EF4-FFF2-40B4-BE49-F238E27FC236}">
              <a16:creationId xmlns:a16="http://schemas.microsoft.com/office/drawing/2014/main" xmlns="" id="{00000000-0008-0000-0900-00004A000000}"/>
            </a:ext>
          </a:extLst>
        </xdr:cNvPr>
        <xdr:cNvSpPr>
          <a:spLocks noChangeAspect="1" noChangeArrowheads="1"/>
        </xdr:cNvSpPr>
      </xdr:nvSpPr>
      <xdr:spPr bwMode="auto">
        <a:xfrm>
          <a:off x="581025" y="37719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75" name="AutoShape 10" descr="image002">
          <a:extLst>
            <a:ext uri="{FF2B5EF4-FFF2-40B4-BE49-F238E27FC236}">
              <a16:creationId xmlns:a16="http://schemas.microsoft.com/office/drawing/2014/main" xmlns="" id="{00000000-0008-0000-0900-00004B000000}"/>
            </a:ext>
          </a:extLst>
        </xdr:cNvPr>
        <xdr:cNvSpPr>
          <a:spLocks noChangeAspect="1" noChangeArrowheads="1"/>
        </xdr:cNvSpPr>
      </xdr:nvSpPr>
      <xdr:spPr bwMode="auto">
        <a:xfrm>
          <a:off x="581025" y="37719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28575</xdr:rowOff>
    </xdr:to>
    <xdr:sp macro="" textlink="">
      <xdr:nvSpPr>
        <xdr:cNvPr id="76" name="AutoShape 2" descr="image002">
          <a:extLst>
            <a:ext uri="{FF2B5EF4-FFF2-40B4-BE49-F238E27FC236}">
              <a16:creationId xmlns:a16="http://schemas.microsoft.com/office/drawing/2014/main" xmlns="" id="{00000000-0008-0000-0900-00004C000000}"/>
            </a:ext>
          </a:extLst>
        </xdr:cNvPr>
        <xdr:cNvSpPr>
          <a:spLocks noChangeAspect="1" noChangeArrowheads="1"/>
        </xdr:cNvSpPr>
      </xdr:nvSpPr>
      <xdr:spPr bwMode="auto">
        <a:xfrm>
          <a:off x="581025" y="3771900"/>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28575</xdr:rowOff>
    </xdr:to>
    <xdr:sp macro="" textlink="">
      <xdr:nvSpPr>
        <xdr:cNvPr id="77" name="AutoShape 3" descr="image002">
          <a:extLst>
            <a:ext uri="{FF2B5EF4-FFF2-40B4-BE49-F238E27FC236}">
              <a16:creationId xmlns:a16="http://schemas.microsoft.com/office/drawing/2014/main" xmlns="" id="{00000000-0008-0000-0900-00004D000000}"/>
            </a:ext>
          </a:extLst>
        </xdr:cNvPr>
        <xdr:cNvSpPr>
          <a:spLocks noChangeAspect="1" noChangeArrowheads="1"/>
        </xdr:cNvSpPr>
      </xdr:nvSpPr>
      <xdr:spPr bwMode="auto">
        <a:xfrm>
          <a:off x="581025" y="3771900"/>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28575</xdr:rowOff>
    </xdr:to>
    <xdr:sp macro="" textlink="">
      <xdr:nvSpPr>
        <xdr:cNvPr id="78" name="AutoShape 4" descr="image002">
          <a:extLst>
            <a:ext uri="{FF2B5EF4-FFF2-40B4-BE49-F238E27FC236}">
              <a16:creationId xmlns:a16="http://schemas.microsoft.com/office/drawing/2014/main" xmlns="" id="{00000000-0008-0000-0900-00004E000000}"/>
            </a:ext>
          </a:extLst>
        </xdr:cNvPr>
        <xdr:cNvSpPr>
          <a:spLocks noChangeAspect="1" noChangeArrowheads="1"/>
        </xdr:cNvSpPr>
      </xdr:nvSpPr>
      <xdr:spPr bwMode="auto">
        <a:xfrm>
          <a:off x="581025" y="3771900"/>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28575</xdr:rowOff>
    </xdr:to>
    <xdr:sp macro="" textlink="">
      <xdr:nvSpPr>
        <xdr:cNvPr id="79" name="AutoShape 10" descr="image002">
          <a:extLst>
            <a:ext uri="{FF2B5EF4-FFF2-40B4-BE49-F238E27FC236}">
              <a16:creationId xmlns:a16="http://schemas.microsoft.com/office/drawing/2014/main" xmlns="" id="{00000000-0008-0000-0900-00004F000000}"/>
            </a:ext>
          </a:extLst>
        </xdr:cNvPr>
        <xdr:cNvSpPr>
          <a:spLocks noChangeAspect="1" noChangeArrowheads="1"/>
        </xdr:cNvSpPr>
      </xdr:nvSpPr>
      <xdr:spPr bwMode="auto">
        <a:xfrm>
          <a:off x="581025" y="3771900"/>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28575</xdr:rowOff>
    </xdr:to>
    <xdr:sp macro="" textlink="">
      <xdr:nvSpPr>
        <xdr:cNvPr id="80" name="AutoShape 1" descr="image002">
          <a:extLst>
            <a:ext uri="{FF2B5EF4-FFF2-40B4-BE49-F238E27FC236}">
              <a16:creationId xmlns:a16="http://schemas.microsoft.com/office/drawing/2014/main" xmlns="" id="{00000000-0008-0000-0900-000050000000}"/>
            </a:ext>
          </a:extLst>
        </xdr:cNvPr>
        <xdr:cNvSpPr>
          <a:spLocks noChangeAspect="1" noChangeArrowheads="1"/>
        </xdr:cNvSpPr>
      </xdr:nvSpPr>
      <xdr:spPr bwMode="auto">
        <a:xfrm>
          <a:off x="581025" y="3771900"/>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28575</xdr:rowOff>
    </xdr:to>
    <xdr:sp macro="" textlink="">
      <xdr:nvSpPr>
        <xdr:cNvPr id="81" name="AutoShape 2" descr="image002">
          <a:extLst>
            <a:ext uri="{FF2B5EF4-FFF2-40B4-BE49-F238E27FC236}">
              <a16:creationId xmlns:a16="http://schemas.microsoft.com/office/drawing/2014/main" xmlns="" id="{00000000-0008-0000-0900-000051000000}"/>
            </a:ext>
          </a:extLst>
        </xdr:cNvPr>
        <xdr:cNvSpPr>
          <a:spLocks noChangeAspect="1" noChangeArrowheads="1"/>
        </xdr:cNvSpPr>
      </xdr:nvSpPr>
      <xdr:spPr bwMode="auto">
        <a:xfrm>
          <a:off x="581025" y="3771900"/>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28575</xdr:rowOff>
    </xdr:to>
    <xdr:sp macro="" textlink="">
      <xdr:nvSpPr>
        <xdr:cNvPr id="82" name="AutoShape 3" descr="image002">
          <a:extLst>
            <a:ext uri="{FF2B5EF4-FFF2-40B4-BE49-F238E27FC236}">
              <a16:creationId xmlns:a16="http://schemas.microsoft.com/office/drawing/2014/main" xmlns="" id="{00000000-0008-0000-0900-000052000000}"/>
            </a:ext>
          </a:extLst>
        </xdr:cNvPr>
        <xdr:cNvSpPr>
          <a:spLocks noChangeAspect="1" noChangeArrowheads="1"/>
        </xdr:cNvSpPr>
      </xdr:nvSpPr>
      <xdr:spPr bwMode="auto">
        <a:xfrm>
          <a:off x="581025" y="3771900"/>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28575</xdr:rowOff>
    </xdr:to>
    <xdr:sp macro="" textlink="">
      <xdr:nvSpPr>
        <xdr:cNvPr id="83" name="AutoShape 4" descr="image002">
          <a:extLst>
            <a:ext uri="{FF2B5EF4-FFF2-40B4-BE49-F238E27FC236}">
              <a16:creationId xmlns:a16="http://schemas.microsoft.com/office/drawing/2014/main" xmlns="" id="{00000000-0008-0000-0900-000053000000}"/>
            </a:ext>
          </a:extLst>
        </xdr:cNvPr>
        <xdr:cNvSpPr>
          <a:spLocks noChangeAspect="1" noChangeArrowheads="1"/>
        </xdr:cNvSpPr>
      </xdr:nvSpPr>
      <xdr:spPr bwMode="auto">
        <a:xfrm>
          <a:off x="581025" y="3771900"/>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28575</xdr:rowOff>
    </xdr:to>
    <xdr:sp macro="" textlink="">
      <xdr:nvSpPr>
        <xdr:cNvPr id="84" name="AutoShape 10" descr="image002">
          <a:extLst>
            <a:ext uri="{FF2B5EF4-FFF2-40B4-BE49-F238E27FC236}">
              <a16:creationId xmlns:a16="http://schemas.microsoft.com/office/drawing/2014/main" xmlns="" id="{00000000-0008-0000-0900-000054000000}"/>
            </a:ext>
          </a:extLst>
        </xdr:cNvPr>
        <xdr:cNvSpPr>
          <a:spLocks noChangeAspect="1" noChangeArrowheads="1"/>
        </xdr:cNvSpPr>
      </xdr:nvSpPr>
      <xdr:spPr bwMode="auto">
        <a:xfrm>
          <a:off x="581025" y="3771900"/>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28575</xdr:rowOff>
    </xdr:to>
    <xdr:sp macro="" textlink="">
      <xdr:nvSpPr>
        <xdr:cNvPr id="85" name="AutoShape 1" descr="image002">
          <a:extLst>
            <a:ext uri="{FF2B5EF4-FFF2-40B4-BE49-F238E27FC236}">
              <a16:creationId xmlns:a16="http://schemas.microsoft.com/office/drawing/2014/main" xmlns="" id="{00000000-0008-0000-0900-000055000000}"/>
            </a:ext>
          </a:extLst>
        </xdr:cNvPr>
        <xdr:cNvSpPr>
          <a:spLocks noChangeAspect="1" noChangeArrowheads="1"/>
        </xdr:cNvSpPr>
      </xdr:nvSpPr>
      <xdr:spPr bwMode="auto">
        <a:xfrm>
          <a:off x="581025" y="3771900"/>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28575</xdr:rowOff>
    </xdr:to>
    <xdr:sp macro="" textlink="">
      <xdr:nvSpPr>
        <xdr:cNvPr id="86" name="AutoShape 2" descr="image002">
          <a:extLst>
            <a:ext uri="{FF2B5EF4-FFF2-40B4-BE49-F238E27FC236}">
              <a16:creationId xmlns:a16="http://schemas.microsoft.com/office/drawing/2014/main" xmlns="" id="{00000000-0008-0000-0900-000056000000}"/>
            </a:ext>
          </a:extLst>
        </xdr:cNvPr>
        <xdr:cNvSpPr>
          <a:spLocks noChangeAspect="1" noChangeArrowheads="1"/>
        </xdr:cNvSpPr>
      </xdr:nvSpPr>
      <xdr:spPr bwMode="auto">
        <a:xfrm>
          <a:off x="581025" y="3771900"/>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28575</xdr:rowOff>
    </xdr:to>
    <xdr:sp macro="" textlink="">
      <xdr:nvSpPr>
        <xdr:cNvPr id="87" name="AutoShape 3" descr="image002">
          <a:extLst>
            <a:ext uri="{FF2B5EF4-FFF2-40B4-BE49-F238E27FC236}">
              <a16:creationId xmlns:a16="http://schemas.microsoft.com/office/drawing/2014/main" xmlns="" id="{00000000-0008-0000-0900-000057000000}"/>
            </a:ext>
          </a:extLst>
        </xdr:cNvPr>
        <xdr:cNvSpPr>
          <a:spLocks noChangeAspect="1" noChangeArrowheads="1"/>
        </xdr:cNvSpPr>
      </xdr:nvSpPr>
      <xdr:spPr bwMode="auto">
        <a:xfrm>
          <a:off x="581025" y="3771900"/>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28575</xdr:rowOff>
    </xdr:to>
    <xdr:sp macro="" textlink="">
      <xdr:nvSpPr>
        <xdr:cNvPr id="88" name="AutoShape 4" descr="image002">
          <a:extLst>
            <a:ext uri="{FF2B5EF4-FFF2-40B4-BE49-F238E27FC236}">
              <a16:creationId xmlns:a16="http://schemas.microsoft.com/office/drawing/2014/main" xmlns="" id="{00000000-0008-0000-0900-000058000000}"/>
            </a:ext>
          </a:extLst>
        </xdr:cNvPr>
        <xdr:cNvSpPr>
          <a:spLocks noChangeAspect="1" noChangeArrowheads="1"/>
        </xdr:cNvSpPr>
      </xdr:nvSpPr>
      <xdr:spPr bwMode="auto">
        <a:xfrm>
          <a:off x="581025" y="3771900"/>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28575</xdr:rowOff>
    </xdr:to>
    <xdr:sp macro="" textlink="">
      <xdr:nvSpPr>
        <xdr:cNvPr id="89" name="AutoShape 10" descr="image002">
          <a:extLst>
            <a:ext uri="{FF2B5EF4-FFF2-40B4-BE49-F238E27FC236}">
              <a16:creationId xmlns:a16="http://schemas.microsoft.com/office/drawing/2014/main" xmlns="" id="{00000000-0008-0000-0900-000059000000}"/>
            </a:ext>
          </a:extLst>
        </xdr:cNvPr>
        <xdr:cNvSpPr>
          <a:spLocks noChangeAspect="1" noChangeArrowheads="1"/>
        </xdr:cNvSpPr>
      </xdr:nvSpPr>
      <xdr:spPr bwMode="auto">
        <a:xfrm>
          <a:off x="581025" y="3771900"/>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pandre\Ambiente%20de%20trabalho\TEIP_2013_14\plano%20de%20melhoria_2013_14\relatorioTEIP%202011_2012_draft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Paulo\Desktop\reuni&#227;o_12_06_2013\plano%20de%20melhoria\relatorioTEIP%202011_2012_draft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pandre\Ambiente%20de%20trabalho\Relat&#243;rio%2011_12\pedido%20de%20relat&#243;rio\relatorioTEIP%202011_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ício"/>
      <sheetName val="0_Atualização de dados"/>
      <sheetName val="1_IAA"/>
      <sheetName val="2_Av I"/>
      <sheetName val="3_Av Ext"/>
      <sheetName val="4_Indisciplina"/>
      <sheetName val="5_Metas"/>
      <sheetName val="6_Classif Ações"/>
      <sheetName val="6_Classif Acções "/>
      <sheetName val="6_Classif Ações_PDF"/>
      <sheetName val="7_Ações_alcançaram metas"/>
      <sheetName val="8_Ações_não alcançaram metas"/>
      <sheetName val="9_Grau de satisfação"/>
      <sheetName val="10 e 11"/>
      <sheetName val="12_SWOT"/>
      <sheetName val="13_Comentários"/>
      <sheetName val="Folh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ício"/>
      <sheetName val="0_Atualização de dados"/>
      <sheetName val="1_IAA"/>
      <sheetName val="2_Av I"/>
      <sheetName val="3_Av Ext"/>
      <sheetName val="4_Indisciplina"/>
      <sheetName val="5_Metas"/>
      <sheetName val="6_Classif Ações"/>
      <sheetName val="6_Classif Acções "/>
      <sheetName val="6_Classif Ações_PDF"/>
      <sheetName val="7_Ações_alcançaram metas"/>
      <sheetName val="8_Ações_não alcançaram metas"/>
      <sheetName val="9_Grau de satisfação"/>
      <sheetName val="10 e 11"/>
      <sheetName val="12_SWOT"/>
      <sheetName val="13_Comentários"/>
      <sheetName val="Folh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ício"/>
      <sheetName val="0_Atualização de dados"/>
      <sheetName val="1_IAA"/>
      <sheetName val="2_Av I"/>
      <sheetName val="3_Av Ext"/>
      <sheetName val="4_Indisciplina"/>
      <sheetName val="5_Metas"/>
      <sheetName val="6_Classif Ações"/>
      <sheetName val="6_Classif Ações_PDF"/>
      <sheetName val="7_Ações_alcançaram metas"/>
      <sheetName val="8_Ações_não alcançaram metas"/>
      <sheetName val="9_Grau de satisfação"/>
      <sheetName val="10 e 11"/>
      <sheetName val="12_SWOT"/>
      <sheetName val="13_Comentários"/>
      <sheetName val="Folh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0070C0"/>
        </a:solidFill>
        <a:ln w="9525">
          <a:noFill/>
          <a:miter lim="800000"/>
          <a:headEnd/>
          <a:tailEnd/>
        </a:ln>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
  <dimension ref="A2:I45"/>
  <sheetViews>
    <sheetView showGridLines="0" workbookViewId="0">
      <selection activeCell="B9" sqref="B9:G9"/>
    </sheetView>
  </sheetViews>
  <sheetFormatPr defaultColWidth="9.109375" defaultRowHeight="16.5" customHeight="1" x14ac:dyDescent="0.25"/>
  <cols>
    <col min="1" max="1" width="3.88671875" style="22" customWidth="1"/>
    <col min="2" max="2" width="14.6640625" style="4" customWidth="1"/>
    <col min="3" max="3" width="14.5546875" style="4" customWidth="1"/>
    <col min="4" max="4" width="15.44140625" style="4" customWidth="1"/>
    <col min="5" max="7" width="14.6640625" style="4" customWidth="1"/>
    <col min="8" max="8" width="4.6640625" style="4" customWidth="1"/>
    <col min="9" max="16384" width="9.109375" style="4"/>
  </cols>
  <sheetData>
    <row r="2" spans="1:9" ht="26.25" customHeight="1" x14ac:dyDescent="0.25">
      <c r="A2" s="446" t="s">
        <v>273</v>
      </c>
      <c r="B2" s="447"/>
      <c r="C2" s="447"/>
      <c r="D2" s="447"/>
      <c r="E2" s="447"/>
      <c r="F2" s="447"/>
      <c r="G2" s="447"/>
      <c r="H2" s="447"/>
    </row>
    <row r="4" spans="1:9" ht="15" customHeight="1" x14ac:dyDescent="0.25">
      <c r="B4" s="2" t="s">
        <v>11</v>
      </c>
      <c r="G4" s="25" t="s">
        <v>122</v>
      </c>
    </row>
    <row r="5" spans="1:9" ht="18" hidden="1" customHeight="1" x14ac:dyDescent="0.25">
      <c r="B5" s="10">
        <v>106</v>
      </c>
      <c r="C5" s="10"/>
      <c r="D5" s="10"/>
      <c r="E5" s="10"/>
      <c r="F5" s="11">
        <v>1115498</v>
      </c>
      <c r="G5" s="61">
        <v>1115498</v>
      </c>
    </row>
    <row r="6" spans="1:9" s="67" customFormat="1" ht="16.5" customHeight="1" x14ac:dyDescent="0.25">
      <c r="A6" s="63"/>
      <c r="B6" s="64" t="s">
        <v>40</v>
      </c>
      <c r="C6" s="64"/>
      <c r="D6" s="64"/>
      <c r="E6" s="64"/>
      <c r="F6" s="65"/>
      <c r="G6" s="62">
        <v>1115498</v>
      </c>
      <c r="H6" s="66"/>
      <c r="I6" s="66"/>
    </row>
    <row r="7" spans="1:9" s="67" customFormat="1" ht="16.5" customHeight="1" x14ac:dyDescent="0.25">
      <c r="A7" s="63"/>
      <c r="B7" s="68"/>
      <c r="C7" s="68"/>
      <c r="D7" s="68"/>
      <c r="E7" s="68"/>
      <c r="F7" s="69"/>
      <c r="G7" s="61"/>
      <c r="I7" s="66"/>
    </row>
    <row r="8" spans="1:9" ht="16.5" customHeight="1" x14ac:dyDescent="0.25">
      <c r="B8" s="7"/>
      <c r="C8" s="7"/>
      <c r="D8" s="7"/>
      <c r="E8" s="7"/>
      <c r="F8" s="8"/>
      <c r="G8" s="9"/>
    </row>
    <row r="9" spans="1:9" ht="50.25" customHeight="1" x14ac:dyDescent="0.25">
      <c r="B9" s="448" t="s">
        <v>274</v>
      </c>
      <c r="C9" s="449"/>
      <c r="D9" s="449"/>
      <c r="E9" s="449"/>
      <c r="F9" s="449"/>
      <c r="G9" s="450"/>
      <c r="I9" s="46"/>
    </row>
    <row r="10" spans="1:9" s="54" customFormat="1" ht="4.5" customHeight="1" x14ac:dyDescent="0.25">
      <c r="A10" s="22"/>
      <c r="B10" s="451"/>
      <c r="C10" s="451"/>
      <c r="D10" s="451"/>
      <c r="E10" s="451"/>
      <c r="F10" s="451"/>
      <c r="G10" s="451"/>
    </row>
    <row r="11" spans="1:9" s="39" customFormat="1" ht="41.25" customHeight="1" x14ac:dyDescent="0.25">
      <c r="A11" s="455" t="s">
        <v>245</v>
      </c>
      <c r="B11" s="456"/>
      <c r="C11" s="456"/>
      <c r="D11" s="456"/>
      <c r="E11" s="456"/>
      <c r="F11" s="456"/>
      <c r="G11" s="456"/>
      <c r="H11" s="457"/>
      <c r="I11" s="85"/>
    </row>
    <row r="12" spans="1:9" s="39" customFormat="1" ht="8.25" hidden="1" customHeight="1" x14ac:dyDescent="0.25">
      <c r="A12" s="95"/>
      <c r="B12" s="93"/>
      <c r="C12" s="93"/>
      <c r="D12" s="93"/>
      <c r="E12" s="93"/>
      <c r="F12" s="93"/>
      <c r="G12" s="93"/>
      <c r="H12" s="94"/>
      <c r="I12" s="85"/>
    </row>
    <row r="13" spans="1:9" s="54" customFormat="1" ht="16.5" hidden="1" customHeight="1" x14ac:dyDescent="0.25">
      <c r="A13" s="22"/>
      <c r="B13" s="458" t="s">
        <v>156</v>
      </c>
      <c r="C13" s="458"/>
      <c r="D13" s="458"/>
      <c r="E13" s="458"/>
      <c r="F13" s="458"/>
      <c r="G13" s="458"/>
    </row>
    <row r="14" spans="1:9" s="89" customFormat="1" ht="10.5" hidden="1" customHeight="1" x14ac:dyDescent="0.25">
      <c r="A14" s="87"/>
      <c r="B14" s="88"/>
      <c r="C14" s="88"/>
      <c r="D14" s="88"/>
      <c r="E14" s="88"/>
      <c r="F14" s="88"/>
      <c r="G14" s="88"/>
    </row>
    <row r="15" spans="1:9" s="90" customFormat="1" ht="27" hidden="1" customHeight="1" x14ac:dyDescent="0.25">
      <c r="B15" s="452" t="s">
        <v>148</v>
      </c>
      <c r="C15" s="452"/>
      <c r="D15" s="452"/>
      <c r="E15" s="452"/>
      <c r="F15" s="452"/>
      <c r="G15" s="452"/>
    </row>
    <row r="16" spans="1:9" s="54" customFormat="1" ht="18" hidden="1" customHeight="1" x14ac:dyDescent="0.25">
      <c r="A16" s="22"/>
      <c r="B16" s="91"/>
      <c r="C16" s="91"/>
      <c r="D16" s="91"/>
      <c r="E16" s="91"/>
      <c r="F16" s="91"/>
      <c r="G16" s="91"/>
    </row>
    <row r="17" spans="1:9" s="54" customFormat="1" ht="16.5" hidden="1" customHeight="1" x14ac:dyDescent="0.25">
      <c r="A17" s="22"/>
      <c r="B17" s="458" t="s">
        <v>157</v>
      </c>
      <c r="C17" s="458"/>
      <c r="D17" s="458"/>
      <c r="E17" s="458"/>
      <c r="F17" s="458"/>
      <c r="G17" s="458"/>
    </row>
    <row r="18" spans="1:9" s="89" customFormat="1" ht="16.5" hidden="1" customHeight="1" x14ac:dyDescent="0.25">
      <c r="A18" s="87"/>
      <c r="B18" s="88"/>
      <c r="C18" s="88"/>
      <c r="D18" s="88"/>
      <c r="E18" s="88"/>
      <c r="F18" s="88"/>
      <c r="G18" s="88"/>
    </row>
    <row r="19" spans="1:9" s="92" customFormat="1" ht="16.5" hidden="1" customHeight="1" x14ac:dyDescent="0.25">
      <c r="B19" s="459" t="s">
        <v>149</v>
      </c>
      <c r="C19" s="459"/>
      <c r="D19" s="459"/>
      <c r="E19" s="459"/>
      <c r="F19" s="459"/>
      <c r="G19" s="459"/>
    </row>
    <row r="20" spans="1:9" s="54" customFormat="1" ht="16.5" hidden="1" customHeight="1" x14ac:dyDescent="0.25">
      <c r="A20" s="22"/>
      <c r="B20" s="453" t="s">
        <v>145</v>
      </c>
      <c r="C20" s="453"/>
      <c r="D20" s="453"/>
      <c r="E20" s="453"/>
      <c r="F20" s="453"/>
      <c r="G20" s="453"/>
    </row>
    <row r="21" spans="1:9" s="54" customFormat="1" ht="25.5" hidden="1" customHeight="1" x14ac:dyDescent="0.25">
      <c r="A21" s="22"/>
      <c r="B21" s="454" t="s">
        <v>144</v>
      </c>
      <c r="C21" s="454"/>
      <c r="D21" s="454"/>
      <c r="E21" s="454"/>
      <c r="F21" s="454"/>
      <c r="G21" s="454"/>
    </row>
    <row r="22" spans="1:9" s="89" customFormat="1" ht="16.5" hidden="1" customHeight="1" x14ac:dyDescent="0.25">
      <c r="A22" s="87"/>
      <c r="B22" s="88"/>
      <c r="C22" s="88"/>
      <c r="D22" s="88"/>
      <c r="E22" s="88"/>
      <c r="F22" s="88"/>
      <c r="G22" s="88"/>
    </row>
    <row r="23" spans="1:9" s="92" customFormat="1" ht="16.5" hidden="1" customHeight="1" x14ac:dyDescent="0.25">
      <c r="B23" s="459" t="s">
        <v>150</v>
      </c>
      <c r="C23" s="459"/>
      <c r="D23" s="459"/>
      <c r="E23" s="459"/>
      <c r="F23" s="459"/>
      <c r="G23" s="459"/>
    </row>
    <row r="24" spans="1:9" s="54" customFormat="1" ht="24" hidden="1" customHeight="1" x14ac:dyDescent="0.25">
      <c r="A24" s="22"/>
      <c r="B24" s="453" t="s">
        <v>146</v>
      </c>
      <c r="C24" s="453"/>
      <c r="D24" s="453"/>
      <c r="E24" s="453"/>
      <c r="F24" s="453"/>
      <c r="G24" s="453"/>
    </row>
    <row r="25" spans="1:9" ht="16.5" hidden="1" customHeight="1" x14ac:dyDescent="0.25">
      <c r="B25" s="70"/>
      <c r="C25" s="70"/>
      <c r="D25" s="70"/>
      <c r="E25" s="70"/>
      <c r="F25" s="70"/>
      <c r="G25" s="70"/>
    </row>
    <row r="26" spans="1:9" s="54" customFormat="1" ht="21.75" customHeight="1" thickBot="1" x14ac:dyDescent="0.3">
      <c r="B26" s="71" t="s">
        <v>121</v>
      </c>
      <c r="C26" s="76"/>
      <c r="D26" s="76"/>
      <c r="E26" s="76"/>
      <c r="F26" s="76"/>
      <c r="G26" s="76"/>
    </row>
    <row r="27" spans="1:9" ht="9" customHeight="1" thickTop="1" x14ac:dyDescent="0.25">
      <c r="B27" s="70"/>
      <c r="C27" s="70"/>
      <c r="D27" s="70"/>
      <c r="E27" s="70"/>
      <c r="F27" s="70"/>
      <c r="G27" s="70"/>
    </row>
    <row r="28" spans="1:9" s="22" customFormat="1" ht="16.5" customHeight="1" x14ac:dyDescent="0.25">
      <c r="A28" s="23"/>
      <c r="B28" s="445" t="s">
        <v>48</v>
      </c>
      <c r="C28" s="445"/>
      <c r="D28" s="445"/>
      <c r="E28" s="445"/>
      <c r="F28" s="445"/>
      <c r="G28" s="445"/>
      <c r="H28" s="445"/>
      <c r="I28" s="75"/>
    </row>
    <row r="29" spans="1:9" ht="7.5" customHeight="1" x14ac:dyDescent="0.25">
      <c r="B29" s="7"/>
      <c r="C29" s="7"/>
      <c r="D29" s="7"/>
      <c r="E29" s="7"/>
      <c r="F29" s="8"/>
      <c r="G29" s="9"/>
    </row>
    <row r="30" spans="1:9" s="54" customFormat="1" ht="16.5" customHeight="1" x14ac:dyDescent="0.25">
      <c r="B30" s="21" t="s">
        <v>20</v>
      </c>
      <c r="I30" s="48"/>
    </row>
    <row r="31" spans="1:9" s="22" customFormat="1" ht="16.5" customHeight="1" x14ac:dyDescent="0.25">
      <c r="A31" s="23" t="s">
        <v>12</v>
      </c>
      <c r="B31" s="445" t="s">
        <v>33</v>
      </c>
      <c r="C31" s="445"/>
      <c r="D31" s="445"/>
      <c r="E31" s="445"/>
      <c r="F31" s="445"/>
      <c r="G31" s="445"/>
      <c r="H31" s="445"/>
      <c r="I31" s="72"/>
    </row>
    <row r="32" spans="1:9" s="22" customFormat="1" ht="16.5" customHeight="1" x14ac:dyDescent="0.25">
      <c r="A32" s="24" t="s">
        <v>50</v>
      </c>
      <c r="B32" s="445" t="s">
        <v>190</v>
      </c>
      <c r="C32" s="445"/>
      <c r="D32" s="445"/>
      <c r="E32" s="445"/>
      <c r="F32" s="445"/>
      <c r="G32" s="445"/>
      <c r="H32" s="445"/>
    </row>
    <row r="33" spans="1:9" s="22" customFormat="1" ht="16.5" customHeight="1" x14ac:dyDescent="0.25">
      <c r="A33" s="24" t="s">
        <v>51</v>
      </c>
      <c r="B33" s="445" t="s">
        <v>244</v>
      </c>
      <c r="C33" s="445"/>
      <c r="D33" s="445"/>
      <c r="E33" s="445"/>
      <c r="F33" s="445"/>
      <c r="G33" s="445"/>
      <c r="H33" s="445"/>
    </row>
    <row r="34" spans="1:9" s="22" customFormat="1" ht="16.5" customHeight="1" x14ac:dyDescent="0.25">
      <c r="A34" s="24" t="s">
        <v>243</v>
      </c>
      <c r="B34" s="445" t="s">
        <v>58</v>
      </c>
      <c r="C34" s="445"/>
      <c r="D34" s="445"/>
      <c r="E34" s="445"/>
      <c r="F34" s="445"/>
      <c r="G34" s="445"/>
      <c r="H34" s="445"/>
    </row>
    <row r="35" spans="1:9" s="22" customFormat="1" ht="16.5" customHeight="1" x14ac:dyDescent="0.25">
      <c r="A35" s="24" t="s">
        <v>364</v>
      </c>
      <c r="B35" s="445" t="s">
        <v>369</v>
      </c>
      <c r="C35" s="445"/>
      <c r="D35" s="445"/>
      <c r="E35" s="445"/>
      <c r="F35" s="445"/>
      <c r="G35" s="445"/>
      <c r="H35" s="445"/>
    </row>
    <row r="36" spans="1:9" s="103" customFormat="1" ht="16.5" customHeight="1" x14ac:dyDescent="0.25">
      <c r="A36" s="102" t="s">
        <v>13</v>
      </c>
      <c r="B36" s="460" t="s">
        <v>169</v>
      </c>
      <c r="C36" s="460"/>
      <c r="D36" s="460"/>
      <c r="E36" s="460"/>
      <c r="F36" s="460"/>
      <c r="G36" s="460"/>
      <c r="H36" s="460"/>
    </row>
    <row r="37" spans="1:9" s="22" customFormat="1" ht="16.5" customHeight="1" x14ac:dyDescent="0.25">
      <c r="A37" s="23"/>
      <c r="B37" s="445" t="s">
        <v>345</v>
      </c>
      <c r="C37" s="445"/>
      <c r="D37" s="445"/>
      <c r="E37" s="445"/>
      <c r="F37" s="445"/>
      <c r="G37" s="445"/>
      <c r="H37" s="445"/>
    </row>
    <row r="38" spans="1:9" s="22" customFormat="1" ht="16.5" customHeight="1" x14ac:dyDescent="0.25">
      <c r="A38" s="23"/>
      <c r="B38" s="445" t="s">
        <v>298</v>
      </c>
      <c r="C38" s="445"/>
      <c r="D38" s="445"/>
      <c r="E38" s="445"/>
      <c r="F38" s="445"/>
      <c r="G38" s="445"/>
      <c r="H38" s="445"/>
    </row>
    <row r="39" spans="1:9" s="22" customFormat="1" ht="16.5" customHeight="1" x14ac:dyDescent="0.25">
      <c r="A39" s="24" t="s">
        <v>14</v>
      </c>
      <c r="B39" s="445" t="s">
        <v>34</v>
      </c>
      <c r="C39" s="445"/>
      <c r="D39" s="445"/>
      <c r="E39" s="445"/>
      <c r="F39" s="445"/>
      <c r="G39" s="445"/>
      <c r="H39" s="445"/>
    </row>
    <row r="40" spans="1:9" s="74" customFormat="1" ht="16.5" customHeight="1" x14ac:dyDescent="0.25">
      <c r="A40" s="24" t="s">
        <v>15</v>
      </c>
      <c r="B40" s="461" t="s">
        <v>275</v>
      </c>
      <c r="C40" s="461"/>
      <c r="D40" s="461"/>
      <c r="E40" s="461"/>
      <c r="F40" s="461"/>
      <c r="G40" s="461"/>
      <c r="H40" s="461"/>
      <c r="I40" s="73"/>
    </row>
    <row r="41" spans="1:9" s="74" customFormat="1" ht="16.5" customHeight="1" x14ac:dyDescent="0.25">
      <c r="A41" s="24"/>
      <c r="B41" s="462" t="s">
        <v>346</v>
      </c>
      <c r="C41" s="463"/>
      <c r="D41" s="463"/>
      <c r="E41" s="463"/>
      <c r="F41" s="463"/>
      <c r="G41" s="463"/>
      <c r="H41" s="463"/>
    </row>
    <row r="42" spans="1:9" s="22" customFormat="1" ht="16.5" customHeight="1" x14ac:dyDescent="0.25">
      <c r="A42" s="24" t="s">
        <v>16</v>
      </c>
      <c r="B42" s="445" t="s">
        <v>312</v>
      </c>
      <c r="C42" s="445"/>
      <c r="D42" s="445"/>
      <c r="E42" s="445"/>
      <c r="F42" s="445"/>
      <c r="G42" s="445"/>
      <c r="H42" s="445"/>
    </row>
    <row r="43" spans="1:9" s="22" customFormat="1" ht="16.5" customHeight="1" x14ac:dyDescent="0.25"/>
    <row r="44" spans="1:9" s="196" customFormat="1" ht="21" customHeight="1" x14ac:dyDescent="0.25">
      <c r="A44" s="445" t="s">
        <v>276</v>
      </c>
      <c r="B44" s="445"/>
      <c r="C44" s="445"/>
      <c r="D44" s="445"/>
      <c r="E44" s="445"/>
      <c r="F44" s="445"/>
      <c r="G44" s="445"/>
    </row>
    <row r="45" spans="1:9" s="196" customFormat="1" ht="21" customHeight="1" x14ac:dyDescent="0.25">
      <c r="A45" s="445" t="s">
        <v>277</v>
      </c>
      <c r="B45" s="445"/>
      <c r="C45" s="445"/>
      <c r="D45" s="445"/>
      <c r="E45" s="445"/>
      <c r="F45" s="445"/>
      <c r="G45" s="445"/>
    </row>
  </sheetData>
  <sheetProtection password="DC9F" sheet="1"/>
  <mergeCells count="27">
    <mergeCell ref="B42:H42"/>
    <mergeCell ref="B40:H40"/>
    <mergeCell ref="B41:H41"/>
    <mergeCell ref="B39:H39"/>
    <mergeCell ref="B37:H37"/>
    <mergeCell ref="B23:G23"/>
    <mergeCell ref="B24:G24"/>
    <mergeCell ref="B33:H33"/>
    <mergeCell ref="B36:H36"/>
    <mergeCell ref="B38:H38"/>
    <mergeCell ref="B35:H35"/>
    <mergeCell ref="A44:G44"/>
    <mergeCell ref="A45:G45"/>
    <mergeCell ref="A2:H2"/>
    <mergeCell ref="B9:G9"/>
    <mergeCell ref="B10:G10"/>
    <mergeCell ref="B15:G15"/>
    <mergeCell ref="B20:G20"/>
    <mergeCell ref="B21:G21"/>
    <mergeCell ref="B31:H31"/>
    <mergeCell ref="A11:H11"/>
    <mergeCell ref="B32:H32"/>
    <mergeCell ref="B34:H34"/>
    <mergeCell ref="B28:H28"/>
    <mergeCell ref="B13:G13"/>
    <mergeCell ref="B17:G17"/>
    <mergeCell ref="B19:G19"/>
  </mergeCells>
  <phoneticPr fontId="19" type="noConversion"/>
  <hyperlinks>
    <hyperlink ref="B31:H31" location="'1_IAA'!A1" display="Insucesso, Abandono e Absentismo"/>
    <hyperlink ref="B32:H32" location="'2_Av I'!A1" display="Avaliação Interna em Língua Portuguesa e Matemática"/>
    <hyperlink ref="B36:H36" location="'3_Av Ext'!A1" display="Avaliação externa  (considerar apenas os valores referentes à 1.ª chamada)"/>
    <hyperlink ref="B38:H38" location="'3_Av Ext'!A38" display="3.3 Exames Nacionais - 12.º ano"/>
    <hyperlink ref="B39:H39" location="'4_Indisciplina'!A1" display="Indisciplina"/>
    <hyperlink ref="B42:H42" location="'6_Observações'!A1" display="Observações"/>
    <hyperlink ref="B28:H28" location="'Atualização de dados'!A1" display="Atualização de dados"/>
    <hyperlink ref="B34:H34" location="'2_Av I'!A50" display="Avaliação Interna - N.º de alunos que obtiveram classificação positiva a todas as disciplinas / áreas disciplinares"/>
    <hyperlink ref="B41:H41" location="'5.1 - Metas Gerais'!A1" display="5.1 Grau de concretização das Metas Gerais no ano letivo 2015/16"/>
    <hyperlink ref="B33:H33" location="'2_Av I'!A27" display="Avaliação Interna a Português Língua Não Materna (PLNM)"/>
    <hyperlink ref="B37:H37" location="'3_Av Ext'!A15" display="3.2 Provas Finais - 9.º ano"/>
    <hyperlink ref="A44:G44" location="'Anexo_I_Plano_Cap 2017_18'!A1" display="Anexo I - Plano de Capacitação para 2017/18"/>
    <hyperlink ref="A45:G45" location="'Anexo_II_Perito_Externo 2017_18'!A1" display="Anexo II - Plano de Ação do/a Perito/a Externo/a para 2017/18"/>
    <hyperlink ref="B35:H35" location="'2_Av I'!A74" display="Avaliação Interna - Disciplinas / Áreas disciplinares do Ensino Básico Geral com maiores Taxas de Sucesso"/>
  </hyperlinks>
  <printOptions horizontalCentered="1"/>
  <pageMargins left="0.15748031496062992" right="0.19685039370078741" top="0.98425196850393704" bottom="0.78740157480314965" header="0.31496062992125984" footer="0.51181102362204722"/>
  <pageSetup paperSize="9" orientation="portrait" r:id="rId1"/>
  <headerFooter alignWithMargins="0">
    <oddHeader>&amp;L&amp;G&amp;R&amp;G</oddHeader>
    <oddFooter>&amp;LPrograma TEIP3 / DGE&amp;RVersão de &amp;D &amp;T</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dimension ref="A1:O31"/>
  <sheetViews>
    <sheetView showGridLines="0" workbookViewId="0">
      <selection activeCell="A31" sqref="A31:N31"/>
    </sheetView>
  </sheetViews>
  <sheetFormatPr defaultRowHeight="13.2" x14ac:dyDescent="0.25"/>
  <cols>
    <col min="1" max="1" width="13.6640625" customWidth="1"/>
    <col min="2" max="2" width="16.6640625" customWidth="1"/>
    <col min="3" max="7" width="6.109375" customWidth="1"/>
    <col min="8" max="8" width="10.88671875" customWidth="1"/>
    <col min="9" max="9" width="11.5546875" customWidth="1"/>
    <col min="10" max="10" width="4.44140625" customWidth="1"/>
    <col min="11" max="11" width="11.5546875" customWidth="1"/>
    <col min="12" max="12" width="6.109375" customWidth="1"/>
    <col min="13" max="13" width="16.5546875" customWidth="1"/>
    <col min="14" max="14" width="5.33203125" customWidth="1"/>
    <col min="15" max="18" width="27" customWidth="1"/>
    <col min="19" max="19" width="9.109375" customWidth="1"/>
    <col min="20" max="20" width="15.6640625" customWidth="1"/>
    <col min="21" max="26" width="9.109375" customWidth="1"/>
  </cols>
  <sheetData>
    <row r="1" spans="1:15" s="13" customFormat="1" ht="30" customHeight="1" x14ac:dyDescent="0.25">
      <c r="A1" s="104" t="str">
        <f>IF(Início!B6&lt;&gt;"",Início!B6,"")</f>
        <v>Agrupamento de Escolas Miguel Torga</v>
      </c>
      <c r="B1" s="29"/>
      <c r="C1" s="30"/>
      <c r="D1" s="30"/>
      <c r="E1" s="30"/>
      <c r="F1" s="30"/>
      <c r="G1" s="30"/>
      <c r="H1" s="30"/>
      <c r="I1" s="30"/>
      <c r="J1" s="30"/>
      <c r="K1" s="31"/>
      <c r="L1" s="524">
        <f>IF(Início!G5&gt;0,Início!G5,"")</f>
        <v>1115498</v>
      </c>
      <c r="M1" s="582"/>
      <c r="N1" s="31"/>
      <c r="O1" s="317">
        <f>L1</f>
        <v>1115498</v>
      </c>
    </row>
    <row r="3" spans="1:15" ht="23.25" customHeight="1" x14ac:dyDescent="0.25">
      <c r="A3" s="852" t="s">
        <v>218</v>
      </c>
      <c r="B3" s="852"/>
      <c r="C3" s="852"/>
      <c r="D3" s="852"/>
      <c r="E3" s="852"/>
      <c r="F3" s="852"/>
      <c r="G3" s="852"/>
      <c r="H3" s="852"/>
      <c r="I3" s="852"/>
      <c r="J3" s="852"/>
      <c r="K3" s="852"/>
      <c r="L3" s="852"/>
      <c r="M3" s="852"/>
      <c r="N3" s="852"/>
    </row>
    <row r="4" spans="1:15" ht="21" customHeight="1" x14ac:dyDescent="0.25">
      <c r="A4" s="853" t="s">
        <v>342</v>
      </c>
      <c r="B4" s="853"/>
      <c r="C4" s="853"/>
      <c r="D4" s="853"/>
      <c r="E4" s="853"/>
      <c r="F4" s="853"/>
      <c r="G4" s="853"/>
      <c r="H4" s="853"/>
      <c r="I4" s="853"/>
      <c r="J4" s="853"/>
      <c r="K4" s="853"/>
      <c r="L4" s="853"/>
      <c r="M4" s="853"/>
      <c r="N4" s="853"/>
    </row>
    <row r="6" spans="1:15" ht="24.75" customHeight="1" x14ac:dyDescent="0.25">
      <c r="A6" s="854" t="s">
        <v>344</v>
      </c>
      <c r="B6" s="854"/>
      <c r="C6" s="854"/>
      <c r="D6" s="854"/>
      <c r="E6" s="854"/>
      <c r="F6" s="854"/>
      <c r="G6" s="854"/>
      <c r="H6" s="854"/>
      <c r="I6" s="854"/>
      <c r="J6" s="855"/>
      <c r="K6" s="148" t="s">
        <v>380</v>
      </c>
    </row>
    <row r="8" spans="1:15" ht="18" customHeight="1" x14ac:dyDescent="0.25">
      <c r="A8" s="56" t="s">
        <v>241</v>
      </c>
    </row>
    <row r="9" spans="1:15" ht="82.5" customHeight="1" x14ac:dyDescent="0.25">
      <c r="A9" s="848"/>
      <c r="B9" s="849"/>
      <c r="C9" s="849"/>
      <c r="D9" s="849"/>
      <c r="E9" s="849"/>
      <c r="F9" s="849"/>
      <c r="G9" s="849"/>
      <c r="H9" s="849"/>
      <c r="I9" s="849"/>
      <c r="J9" s="849"/>
      <c r="K9" s="849"/>
      <c r="L9" s="849"/>
      <c r="M9" s="849"/>
      <c r="N9" s="850"/>
      <c r="O9" s="152"/>
    </row>
    <row r="10" spans="1:15" x14ac:dyDescent="0.25">
      <c r="O10" s="152"/>
    </row>
    <row r="11" spans="1:15" ht="30.75" customHeight="1" x14ac:dyDescent="0.25">
      <c r="A11" s="856" t="s">
        <v>343</v>
      </c>
      <c r="B11" s="856"/>
      <c r="C11" s="856"/>
      <c r="D11" s="856"/>
      <c r="E11" s="856"/>
      <c r="F11" s="856"/>
      <c r="G11" s="856"/>
      <c r="H11" s="856"/>
      <c r="I11" s="856"/>
      <c r="J11" s="856"/>
      <c r="K11" s="856"/>
      <c r="L11" s="856"/>
      <c r="M11" s="856"/>
      <c r="N11" s="856"/>
      <c r="O11" s="152"/>
    </row>
    <row r="12" spans="1:15" x14ac:dyDescent="0.25">
      <c r="O12" s="152"/>
    </row>
    <row r="13" spans="1:15" ht="18" hidden="1" customHeight="1" x14ac:dyDescent="0.25">
      <c r="A13" s="151"/>
      <c r="O13" s="152"/>
    </row>
    <row r="14" spans="1:15" ht="32.25" customHeight="1" x14ac:dyDescent="0.25">
      <c r="A14" s="851" t="s">
        <v>268</v>
      </c>
      <c r="B14" s="851"/>
      <c r="C14" s="851"/>
      <c r="D14" s="851"/>
      <c r="E14" s="851"/>
      <c r="F14" s="851"/>
      <c r="G14" s="851"/>
      <c r="H14" s="851"/>
      <c r="I14" s="851"/>
      <c r="J14" s="851"/>
      <c r="K14" s="851"/>
      <c r="L14" s="851"/>
      <c r="M14" s="851"/>
      <c r="N14" s="851"/>
      <c r="O14" s="152" t="str">
        <f>IF(AND($K$6="sim",A15=""),"Falta preencher à questão_1!","")</f>
        <v/>
      </c>
    </row>
    <row r="15" spans="1:15" ht="140.25" customHeight="1" x14ac:dyDescent="0.25">
      <c r="A15" s="848" t="s">
        <v>381</v>
      </c>
      <c r="B15" s="849"/>
      <c r="C15" s="849"/>
      <c r="D15" s="849"/>
      <c r="E15" s="849"/>
      <c r="F15" s="849"/>
      <c r="G15" s="849"/>
      <c r="H15" s="849"/>
      <c r="I15" s="849"/>
      <c r="J15" s="849"/>
      <c r="K15" s="849"/>
      <c r="L15" s="849"/>
      <c r="M15" s="849"/>
      <c r="N15" s="850"/>
      <c r="O15" s="152"/>
    </row>
    <row r="16" spans="1:15" x14ac:dyDescent="0.25">
      <c r="O16" s="152"/>
    </row>
    <row r="17" spans="1:15" ht="16.5" customHeight="1" x14ac:dyDescent="0.25">
      <c r="A17" s="851" t="s">
        <v>242</v>
      </c>
      <c r="B17" s="851"/>
      <c r="C17" s="851"/>
      <c r="D17" s="851"/>
      <c r="E17" s="851"/>
      <c r="F17" s="851"/>
      <c r="G17" s="851"/>
      <c r="H17" s="851"/>
      <c r="I17" s="851"/>
      <c r="J17" s="851"/>
      <c r="K17" s="851"/>
      <c r="L17" s="851"/>
      <c r="M17" s="851"/>
      <c r="N17" s="851"/>
      <c r="O17" s="152"/>
    </row>
    <row r="18" spans="1:15" ht="18" customHeight="1" x14ac:dyDescent="0.25">
      <c r="A18" s="56" t="s">
        <v>269</v>
      </c>
      <c r="O18" s="152" t="str">
        <f>IF(AND($K$6="sim",A19=""),"Falta preencher à questão_2-a)!","")</f>
        <v/>
      </c>
    </row>
    <row r="19" spans="1:15" ht="140.25" customHeight="1" x14ac:dyDescent="0.25">
      <c r="A19" s="848" t="s">
        <v>382</v>
      </c>
      <c r="B19" s="849"/>
      <c r="C19" s="849"/>
      <c r="D19" s="849"/>
      <c r="E19" s="849"/>
      <c r="F19" s="849"/>
      <c r="G19" s="849"/>
      <c r="H19" s="849"/>
      <c r="I19" s="849"/>
      <c r="J19" s="849"/>
      <c r="K19" s="849"/>
      <c r="L19" s="849"/>
      <c r="M19" s="849"/>
      <c r="N19" s="850"/>
      <c r="O19" s="152"/>
    </row>
    <row r="20" spans="1:15" x14ac:dyDescent="0.25">
      <c r="O20" s="152"/>
    </row>
    <row r="21" spans="1:15" ht="18" customHeight="1" x14ac:dyDescent="0.25">
      <c r="A21" s="851" t="s">
        <v>219</v>
      </c>
      <c r="B21" s="851"/>
      <c r="C21" s="851"/>
      <c r="D21" s="851"/>
      <c r="E21" s="851"/>
      <c r="F21" s="851"/>
      <c r="G21" s="851"/>
      <c r="H21" s="851"/>
      <c r="I21" s="851"/>
      <c r="J21" s="851"/>
      <c r="K21" s="851"/>
      <c r="L21" s="851"/>
      <c r="M21" s="851"/>
      <c r="N21" s="851"/>
      <c r="O21" s="152" t="str">
        <f>IF(AND($K$6="sim",A22=""),"Falta preencher à questão_2-b)!","")</f>
        <v/>
      </c>
    </row>
    <row r="22" spans="1:15" ht="140.25" customHeight="1" x14ac:dyDescent="0.25">
      <c r="A22" s="848" t="s">
        <v>383</v>
      </c>
      <c r="B22" s="849"/>
      <c r="C22" s="849"/>
      <c r="D22" s="849"/>
      <c r="E22" s="849"/>
      <c r="F22" s="849"/>
      <c r="G22" s="849"/>
      <c r="H22" s="849"/>
      <c r="I22" s="849"/>
      <c r="J22" s="849"/>
      <c r="K22" s="849"/>
      <c r="L22" s="849"/>
      <c r="M22" s="849"/>
      <c r="N22" s="850"/>
      <c r="O22" s="152"/>
    </row>
    <row r="23" spans="1:15" x14ac:dyDescent="0.25">
      <c r="O23" s="152"/>
    </row>
    <row r="24" spans="1:15" ht="18" customHeight="1" x14ac:dyDescent="0.25">
      <c r="A24" s="56" t="s">
        <v>270</v>
      </c>
      <c r="O24" s="152" t="str">
        <f>IF(AND($K$6="sim",A25=""),"Falta preencher à questão_2-c)!","")</f>
        <v/>
      </c>
    </row>
    <row r="25" spans="1:15" ht="140.25" customHeight="1" x14ac:dyDescent="0.25">
      <c r="A25" s="848" t="s">
        <v>410</v>
      </c>
      <c r="B25" s="849"/>
      <c r="C25" s="849"/>
      <c r="D25" s="849"/>
      <c r="E25" s="849"/>
      <c r="F25" s="849"/>
      <c r="G25" s="849"/>
      <c r="H25" s="849"/>
      <c r="I25" s="849"/>
      <c r="J25" s="849"/>
      <c r="K25" s="849"/>
      <c r="L25" s="849"/>
      <c r="M25" s="849"/>
      <c r="N25" s="850"/>
      <c r="O25" s="152"/>
    </row>
    <row r="26" spans="1:15" x14ac:dyDescent="0.25">
      <c r="O26" s="152" t="str">
        <f t="shared" ref="O26" si="0">IF(AND($K$6="sim",A27=""),"Falta preencher esta questão!","")</f>
        <v/>
      </c>
    </row>
    <row r="27" spans="1:15" ht="18" customHeight="1" x14ac:dyDescent="0.25">
      <c r="A27" s="56" t="s">
        <v>271</v>
      </c>
      <c r="O27" s="152" t="str">
        <f>IF(AND($K$6="sim",A28=""),"Falta preencher à questão_3!","")</f>
        <v/>
      </c>
    </row>
    <row r="28" spans="1:15" ht="140.25" customHeight="1" x14ac:dyDescent="0.25">
      <c r="A28" s="848" t="s">
        <v>409</v>
      </c>
      <c r="B28" s="849"/>
      <c r="C28" s="849"/>
      <c r="D28" s="849"/>
      <c r="E28" s="849"/>
      <c r="F28" s="849"/>
      <c r="G28" s="849"/>
      <c r="H28" s="849"/>
      <c r="I28" s="849"/>
      <c r="J28" s="849"/>
      <c r="K28" s="849"/>
      <c r="L28" s="849"/>
      <c r="M28" s="849"/>
      <c r="N28" s="850"/>
      <c r="O28" s="152"/>
    </row>
    <row r="29" spans="1:15" x14ac:dyDescent="0.25">
      <c r="O29" s="152"/>
    </row>
    <row r="30" spans="1:15" ht="18" customHeight="1" x14ac:dyDescent="0.25">
      <c r="A30" s="851" t="s">
        <v>313</v>
      </c>
      <c r="B30" s="851"/>
      <c r="C30" s="851"/>
      <c r="D30" s="851"/>
      <c r="E30" s="851"/>
      <c r="F30" s="851"/>
      <c r="G30" s="851"/>
      <c r="H30" s="851"/>
      <c r="I30" s="851"/>
      <c r="J30" s="851"/>
      <c r="K30" s="851"/>
      <c r="L30" s="851"/>
      <c r="M30" s="851"/>
      <c r="N30" s="851"/>
      <c r="O30" s="152" t="str">
        <f>IF(AND($K$6="sim",A31=""),"Falta preencher à questão_4!","")</f>
        <v/>
      </c>
    </row>
    <row r="31" spans="1:15" ht="140.25" customHeight="1" x14ac:dyDescent="0.25">
      <c r="A31" s="848" t="s">
        <v>411</v>
      </c>
      <c r="B31" s="849"/>
      <c r="C31" s="849"/>
      <c r="D31" s="849"/>
      <c r="E31" s="849"/>
      <c r="F31" s="849"/>
      <c r="G31" s="849"/>
      <c r="H31" s="849"/>
      <c r="I31" s="849"/>
      <c r="J31" s="849"/>
      <c r="K31" s="849"/>
      <c r="L31" s="849"/>
      <c r="M31" s="849"/>
      <c r="N31" s="850"/>
      <c r="O31" s="152"/>
    </row>
  </sheetData>
  <sheetProtection password="DC9F" sheet="1" objects="1" scenarios="1"/>
  <mergeCells count="16">
    <mergeCell ref="L1:M1"/>
    <mergeCell ref="A3:N3"/>
    <mergeCell ref="A4:N4"/>
    <mergeCell ref="A25:N25"/>
    <mergeCell ref="A15:N15"/>
    <mergeCell ref="A14:N14"/>
    <mergeCell ref="A6:J6"/>
    <mergeCell ref="A11:N11"/>
    <mergeCell ref="A9:N9"/>
    <mergeCell ref="A31:N31"/>
    <mergeCell ref="A17:N17"/>
    <mergeCell ref="A19:N19"/>
    <mergeCell ref="A21:N21"/>
    <mergeCell ref="A22:N22"/>
    <mergeCell ref="A28:N28"/>
    <mergeCell ref="A30:N30"/>
  </mergeCells>
  <dataValidations count="1">
    <dataValidation type="list" allowBlank="1" showInputMessage="1" showErrorMessage="1" sqref="K6">
      <formula1>"Sim,Não"</formula1>
    </dataValidation>
  </dataValidations>
  <printOptions horizontalCentered="1"/>
  <pageMargins left="0.15748031496062992" right="0.19685039370078741" top="0.6692913385826772" bottom="0.39370078740157483" header="0.27559055118110237" footer="0.31496062992125984"/>
  <pageSetup paperSize="9" scale="80" orientation="portrait" r:id="rId1"/>
  <headerFooter alignWithMargins="0">
    <oddHeader>&amp;C&amp;"Calibri,Negrito"&amp;16Relatório TEIP 2016/2017</oddHeader>
    <oddFooter>&amp;RPág.&amp;P de &amp;N da secção 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
  <dimension ref="A1:O44"/>
  <sheetViews>
    <sheetView showGridLines="0" workbookViewId="0">
      <selection activeCell="C5" sqref="C5"/>
    </sheetView>
  </sheetViews>
  <sheetFormatPr defaultRowHeight="13.2" x14ac:dyDescent="0.25"/>
  <cols>
    <col min="1" max="1" width="7.33203125" style="4" customWidth="1"/>
    <col min="2" max="3" width="14.44140625" style="4" customWidth="1"/>
    <col min="4" max="4" width="1.88671875" style="4" customWidth="1"/>
    <col min="5" max="5" width="10" style="4" customWidth="1"/>
    <col min="6" max="7" width="14.44140625" style="4" customWidth="1"/>
    <col min="8" max="8" width="8.109375" style="4" customWidth="1"/>
    <col min="9" max="9" width="9.6640625" style="4" hidden="1" customWidth="1"/>
    <col min="10" max="10" width="8" style="4" hidden="1" customWidth="1"/>
    <col min="11" max="11" width="11.44140625" style="4" hidden="1" customWidth="1"/>
    <col min="12" max="14" width="9.109375" style="4" hidden="1" customWidth="1"/>
    <col min="15" max="15" width="0" style="4" hidden="1" customWidth="1"/>
  </cols>
  <sheetData>
    <row r="1" spans="1:10" s="13" customFormat="1" ht="30" customHeight="1" x14ac:dyDescent="0.25">
      <c r="A1" s="28" t="str">
        <f>IF(Início!B6&lt;&gt;"",Início!B6,"")</f>
        <v>Agrupamento de Escolas Miguel Torga</v>
      </c>
      <c r="B1" s="29"/>
      <c r="C1" s="29"/>
      <c r="D1" s="29"/>
      <c r="E1" s="30"/>
      <c r="F1" s="31"/>
      <c r="G1" s="32">
        <f>IF(Início!G5&gt;0,Início!G5,"")</f>
        <v>1115498</v>
      </c>
      <c r="H1" s="33"/>
      <c r="I1" s="13">
        <f>IF(Início!B5&lt;&gt;"",Início!B5,"")</f>
        <v>106</v>
      </c>
    </row>
    <row r="2" spans="1:10" s="4" customFormat="1" ht="13.8" x14ac:dyDescent="0.25">
      <c r="F2" s="60" t="s">
        <v>17</v>
      </c>
      <c r="G2" s="60" t="s">
        <v>19</v>
      </c>
      <c r="H2" s="60" t="s">
        <v>18</v>
      </c>
      <c r="I2" s="43"/>
      <c r="J2" s="13"/>
    </row>
    <row r="3" spans="1:10" s="4" customFormat="1" ht="30.75" customHeight="1" x14ac:dyDescent="0.25">
      <c r="A3" s="474" t="s">
        <v>228</v>
      </c>
      <c r="B3" s="467"/>
      <c r="C3" s="467"/>
      <c r="D3" s="467"/>
      <c r="E3" s="467"/>
      <c r="F3" s="467"/>
      <c r="G3" s="467"/>
      <c r="H3" s="467"/>
    </row>
    <row r="4" spans="1:10" s="4" customFormat="1" ht="20.25" customHeight="1" x14ac:dyDescent="0.2">
      <c r="A4" s="296"/>
      <c r="B4" s="297"/>
      <c r="C4" s="315">
        <v>171244</v>
      </c>
      <c r="D4" s="297"/>
      <c r="E4" s="297"/>
      <c r="F4" s="297"/>
      <c r="G4" s="297"/>
      <c r="H4" s="297"/>
    </row>
    <row r="5" spans="1:10" s="4" customFormat="1" ht="15" customHeight="1" x14ac:dyDescent="0.25">
      <c r="A5" s="466" t="s">
        <v>108</v>
      </c>
      <c r="B5" s="467"/>
      <c r="C5" s="59"/>
      <c r="D5" s="51"/>
      <c r="J5" s="4">
        <v>7</v>
      </c>
    </row>
    <row r="6" spans="1:10" s="4" customFormat="1" ht="9" customHeight="1" x14ac:dyDescent="0.25">
      <c r="C6" s="53" t="s">
        <v>109</v>
      </c>
    </row>
    <row r="7" spans="1:10" s="4" customFormat="1" ht="20.25" customHeight="1" x14ac:dyDescent="0.2">
      <c r="C7" s="315">
        <v>1115498</v>
      </c>
    </row>
    <row r="8" spans="1:10" s="4" customFormat="1" ht="15" customHeight="1" x14ac:dyDescent="0.25">
      <c r="A8" s="466" t="s">
        <v>110</v>
      </c>
      <c r="B8" s="467"/>
      <c r="C8" s="59"/>
      <c r="D8" s="51"/>
      <c r="J8" s="4">
        <v>2</v>
      </c>
    </row>
    <row r="9" spans="1:10" s="4" customFormat="1" ht="9" customHeight="1" x14ac:dyDescent="0.25">
      <c r="C9" s="53" t="s">
        <v>111</v>
      </c>
    </row>
    <row r="10" spans="1:10" s="4" customFormat="1" ht="20.25" customHeight="1" x14ac:dyDescent="0.25">
      <c r="C10" s="464" t="s">
        <v>40</v>
      </c>
      <c r="D10" s="465"/>
      <c r="E10" s="465"/>
      <c r="F10" s="465"/>
      <c r="G10" s="465"/>
      <c r="H10" s="465"/>
    </row>
    <row r="11" spans="1:10" s="20" customFormat="1" ht="22.5" customHeight="1" x14ac:dyDescent="0.25">
      <c r="A11" s="466" t="s">
        <v>105</v>
      </c>
      <c r="B11" s="467"/>
      <c r="C11" s="468"/>
      <c r="D11" s="469"/>
      <c r="E11" s="470"/>
      <c r="F11" s="470"/>
      <c r="G11" s="470"/>
      <c r="H11" s="471"/>
      <c r="J11" s="20">
        <v>3</v>
      </c>
    </row>
    <row r="12" spans="1:10" s="4" customFormat="1" ht="20.25" customHeight="1" x14ac:dyDescent="0.25">
      <c r="A12" s="37"/>
      <c r="B12" s="12"/>
      <c r="C12" s="464" t="s">
        <v>173</v>
      </c>
      <c r="D12" s="465"/>
      <c r="E12" s="465"/>
      <c r="F12" s="465"/>
      <c r="G12" s="465"/>
      <c r="H12" s="465"/>
    </row>
    <row r="13" spans="1:10" s="20" customFormat="1" ht="22.5" customHeight="1" x14ac:dyDescent="0.25">
      <c r="A13" s="466" t="s">
        <v>43</v>
      </c>
      <c r="B13" s="467"/>
      <c r="C13" s="468"/>
      <c r="D13" s="469"/>
      <c r="E13" s="470"/>
      <c r="F13" s="470"/>
      <c r="G13" s="470"/>
      <c r="H13" s="471"/>
      <c r="J13" s="35">
        <v>36</v>
      </c>
    </row>
    <row r="14" spans="1:10" s="4" customFormat="1" ht="20.25" customHeight="1" x14ac:dyDescent="0.25">
      <c r="A14" s="37"/>
      <c r="B14" s="12"/>
      <c r="C14" s="464" t="s">
        <v>174</v>
      </c>
      <c r="D14" s="465"/>
      <c r="E14" s="465"/>
      <c r="F14" s="465"/>
      <c r="G14" s="465"/>
      <c r="H14" s="465"/>
    </row>
    <row r="15" spans="1:10" s="20" customFormat="1" ht="22.5" customHeight="1" x14ac:dyDescent="0.25">
      <c r="A15" s="466" t="s">
        <v>44</v>
      </c>
      <c r="B15" s="467"/>
      <c r="C15" s="468"/>
      <c r="D15" s="469"/>
      <c r="E15" s="470"/>
      <c r="F15" s="470"/>
      <c r="G15" s="470"/>
      <c r="H15" s="471"/>
      <c r="J15" s="20">
        <v>37</v>
      </c>
    </row>
    <row r="16" spans="1:10" s="4" customFormat="1" ht="20.25" customHeight="1" x14ac:dyDescent="0.25">
      <c r="A16" s="37"/>
      <c r="B16" s="12"/>
      <c r="C16" s="477" t="s">
        <v>170</v>
      </c>
      <c r="D16" s="478"/>
      <c r="E16" s="478"/>
      <c r="F16" s="12"/>
      <c r="G16" s="12"/>
      <c r="H16" s="12"/>
    </row>
    <row r="17" spans="1:10" s="4" customFormat="1" ht="15" customHeight="1" x14ac:dyDescent="0.25">
      <c r="A17" s="466" t="s">
        <v>103</v>
      </c>
      <c r="B17" s="473"/>
      <c r="C17" s="472"/>
      <c r="D17" s="470"/>
      <c r="E17" s="471"/>
      <c r="J17" s="4">
        <v>39</v>
      </c>
    </row>
    <row r="18" spans="1:10" s="4" customFormat="1" ht="9" customHeight="1" x14ac:dyDescent="0.25">
      <c r="B18" s="466"/>
      <c r="C18" s="467"/>
      <c r="F18" s="51"/>
      <c r="G18" s="51"/>
      <c r="H18" s="51"/>
    </row>
    <row r="19" spans="1:10" s="4" customFormat="1" ht="15" customHeight="1" x14ac:dyDescent="0.25">
      <c r="A19" s="466" t="s">
        <v>104</v>
      </c>
      <c r="B19" s="473"/>
      <c r="C19" s="59"/>
      <c r="D19" s="52" t="s">
        <v>260</v>
      </c>
      <c r="E19" s="59"/>
      <c r="F19" s="316" t="s">
        <v>175</v>
      </c>
      <c r="G19" s="3"/>
      <c r="H19" s="3"/>
      <c r="J19" s="4">
        <v>38</v>
      </c>
    </row>
    <row r="20" spans="1:10" s="4" customFormat="1" ht="20.25" customHeight="1" x14ac:dyDescent="0.25">
      <c r="C20" s="464" t="s">
        <v>182</v>
      </c>
      <c r="D20" s="465"/>
      <c r="E20" s="465"/>
      <c r="F20" s="465"/>
      <c r="G20" s="465"/>
      <c r="H20" s="465"/>
    </row>
    <row r="21" spans="1:10" s="20" customFormat="1" ht="22.5" customHeight="1" x14ac:dyDescent="0.25">
      <c r="A21" s="466" t="s">
        <v>151</v>
      </c>
      <c r="B21" s="473"/>
      <c r="C21" s="468"/>
      <c r="D21" s="469"/>
      <c r="E21" s="470"/>
      <c r="F21" s="470"/>
      <c r="G21" s="470"/>
      <c r="H21" s="471"/>
      <c r="J21" s="20">
        <v>60</v>
      </c>
    </row>
    <row r="22" spans="1:10" s="4" customFormat="1" ht="20.25" customHeight="1" x14ac:dyDescent="0.25">
      <c r="C22" s="464" t="s">
        <v>181</v>
      </c>
      <c r="D22" s="465"/>
      <c r="E22" s="465"/>
      <c r="F22" s="465"/>
      <c r="G22" s="465"/>
      <c r="H22" s="465"/>
    </row>
    <row r="23" spans="1:10" s="20" customFormat="1" ht="22.5" customHeight="1" x14ac:dyDescent="0.25">
      <c r="A23" s="466" t="s">
        <v>152</v>
      </c>
      <c r="B23" s="473" t="s">
        <v>107</v>
      </c>
      <c r="C23" s="468"/>
      <c r="D23" s="469"/>
      <c r="E23" s="470"/>
      <c r="F23" s="470"/>
      <c r="G23" s="470"/>
      <c r="H23" s="471"/>
      <c r="J23" s="20">
        <v>61</v>
      </c>
    </row>
    <row r="24" spans="1:10" s="4" customFormat="1" ht="9" customHeight="1" x14ac:dyDescent="0.25"/>
    <row r="25" spans="1:10" s="4" customFormat="1" ht="15" customHeight="1" x14ac:dyDescent="0.25">
      <c r="A25" s="466" t="s">
        <v>102</v>
      </c>
      <c r="B25" s="473" t="s">
        <v>106</v>
      </c>
      <c r="C25" s="59"/>
      <c r="D25" s="51"/>
      <c r="E25" s="475" t="s">
        <v>171</v>
      </c>
      <c r="F25" s="476"/>
      <c r="G25" s="476"/>
      <c r="H25" s="476"/>
      <c r="J25" s="4">
        <v>34</v>
      </c>
    </row>
    <row r="26" spans="1:10" s="4" customFormat="1" ht="9" customHeight="1" x14ac:dyDescent="0.25"/>
    <row r="27" spans="1:10" s="4" customFormat="1" ht="15" customHeight="1" x14ac:dyDescent="0.25">
      <c r="A27" s="466" t="s">
        <v>45</v>
      </c>
      <c r="B27" s="473"/>
      <c r="C27" s="59"/>
      <c r="D27" s="51"/>
      <c r="E27" s="475" t="s">
        <v>172</v>
      </c>
      <c r="F27" s="476"/>
      <c r="G27" s="476"/>
      <c r="H27" s="476"/>
      <c r="J27" s="4">
        <v>35</v>
      </c>
    </row>
    <row r="28" spans="1:10" s="4" customFormat="1" ht="9" customHeight="1" thickBot="1" x14ac:dyDescent="0.3">
      <c r="B28" s="38"/>
      <c r="C28" s="38"/>
      <c r="D28" s="38"/>
      <c r="E28" s="38"/>
      <c r="F28" s="38"/>
      <c r="G28" s="38"/>
      <c r="H28" s="38"/>
    </row>
    <row r="29" spans="1:10" s="4" customFormat="1" ht="20.25" customHeight="1" thickTop="1" x14ac:dyDescent="0.25">
      <c r="C29" s="464" t="s">
        <v>176</v>
      </c>
      <c r="D29" s="465"/>
      <c r="E29" s="465"/>
      <c r="F29" s="465"/>
      <c r="G29" s="465"/>
      <c r="H29" s="465"/>
    </row>
    <row r="30" spans="1:10" s="20" customFormat="1" ht="23.25" customHeight="1" x14ac:dyDescent="0.25">
      <c r="A30" s="466" t="s">
        <v>42</v>
      </c>
      <c r="B30" s="467"/>
      <c r="C30" s="468"/>
      <c r="D30" s="469"/>
      <c r="E30" s="470"/>
      <c r="F30" s="470"/>
      <c r="G30" s="470"/>
      <c r="H30" s="471"/>
      <c r="J30" s="20">
        <v>44</v>
      </c>
    </row>
    <row r="31" spans="1:10" s="4" customFormat="1" ht="20.25" customHeight="1" x14ac:dyDescent="0.25">
      <c r="A31" s="37"/>
      <c r="B31" s="12"/>
      <c r="C31" s="464" t="s">
        <v>177</v>
      </c>
      <c r="D31" s="465"/>
      <c r="E31" s="465"/>
      <c r="F31" s="465"/>
      <c r="G31" s="465"/>
      <c r="H31" s="465"/>
    </row>
    <row r="32" spans="1:10" s="20" customFormat="1" ht="22.5" customHeight="1" x14ac:dyDescent="0.25">
      <c r="A32" s="466" t="s">
        <v>46</v>
      </c>
      <c r="B32" s="473"/>
      <c r="C32" s="468"/>
      <c r="D32" s="469"/>
      <c r="E32" s="470"/>
      <c r="F32" s="470"/>
      <c r="G32" s="470"/>
      <c r="H32" s="471"/>
      <c r="J32" s="20">
        <v>45</v>
      </c>
    </row>
    <row r="33" spans="1:10" s="4" customFormat="1" ht="9" customHeight="1" thickBot="1" x14ac:dyDescent="0.3">
      <c r="B33" s="38"/>
      <c r="C33" s="38"/>
      <c r="D33" s="38"/>
      <c r="E33" s="38"/>
      <c r="F33" s="38"/>
      <c r="G33" s="38"/>
      <c r="H33" s="38"/>
    </row>
    <row r="34" spans="1:10" s="4" customFormat="1" ht="20.25" customHeight="1" thickTop="1" x14ac:dyDescent="0.25">
      <c r="C34" s="464" t="s">
        <v>178</v>
      </c>
      <c r="D34" s="465"/>
      <c r="E34" s="465"/>
      <c r="F34" s="465"/>
      <c r="G34" s="465"/>
      <c r="H34" s="465"/>
    </row>
    <row r="35" spans="1:10" s="20" customFormat="1" ht="23.25" customHeight="1" x14ac:dyDescent="0.25">
      <c r="A35" s="466" t="s">
        <v>47</v>
      </c>
      <c r="B35" s="467"/>
      <c r="C35" s="468"/>
      <c r="D35" s="469"/>
      <c r="E35" s="470"/>
      <c r="F35" s="470"/>
      <c r="G35" s="470"/>
      <c r="H35" s="471"/>
      <c r="J35" s="20">
        <v>46</v>
      </c>
    </row>
    <row r="36" spans="1:10" s="4" customFormat="1" ht="20.25" customHeight="1" x14ac:dyDescent="0.25">
      <c r="A36" s="37"/>
      <c r="B36" s="12"/>
      <c r="C36" s="464" t="s">
        <v>179</v>
      </c>
      <c r="D36" s="465"/>
      <c r="E36" s="465"/>
      <c r="F36" s="465"/>
      <c r="G36" s="465"/>
      <c r="H36" s="465"/>
    </row>
    <row r="37" spans="1:10" s="20" customFormat="1" ht="22.5" customHeight="1" x14ac:dyDescent="0.25">
      <c r="A37" s="466" t="s">
        <v>46</v>
      </c>
      <c r="B37" s="473"/>
      <c r="C37" s="468"/>
      <c r="D37" s="469"/>
      <c r="E37" s="470"/>
      <c r="F37" s="470"/>
      <c r="G37" s="470"/>
      <c r="H37" s="471"/>
      <c r="J37" s="20">
        <v>47</v>
      </c>
    </row>
    <row r="38" spans="1:10" s="4" customFormat="1" ht="9" customHeight="1" thickBot="1" x14ac:dyDescent="0.3">
      <c r="B38" s="38"/>
      <c r="C38" s="38"/>
      <c r="D38" s="38"/>
      <c r="E38" s="38"/>
      <c r="F38" s="38"/>
      <c r="G38" s="38"/>
      <c r="H38" s="38"/>
    </row>
    <row r="39" spans="1:10" ht="20.25" customHeight="1" thickTop="1" x14ac:dyDescent="0.25">
      <c r="C39" s="464" t="s">
        <v>180</v>
      </c>
      <c r="D39" s="465"/>
      <c r="E39" s="465"/>
      <c r="F39" s="465"/>
      <c r="G39" s="465"/>
      <c r="H39" s="465"/>
    </row>
    <row r="40" spans="1:10" ht="23.25" customHeight="1" x14ac:dyDescent="0.25">
      <c r="A40" s="466" t="s">
        <v>153</v>
      </c>
      <c r="B40" s="467"/>
      <c r="C40" s="468"/>
      <c r="D40" s="469"/>
      <c r="E40" s="470"/>
      <c r="F40" s="470"/>
      <c r="G40" s="470"/>
      <c r="H40" s="471"/>
      <c r="J40" s="4">
        <v>48</v>
      </c>
    </row>
    <row r="41" spans="1:10" ht="20.25" customHeight="1" x14ac:dyDescent="0.25">
      <c r="A41" s="37"/>
      <c r="B41" s="12"/>
      <c r="C41" s="464" t="s">
        <v>278</v>
      </c>
      <c r="D41" s="465"/>
      <c r="E41" s="465"/>
      <c r="F41" s="465"/>
      <c r="G41" s="465"/>
      <c r="H41" s="465"/>
    </row>
    <row r="42" spans="1:10" ht="21.75" customHeight="1" x14ac:dyDescent="0.25">
      <c r="A42" s="466" t="s">
        <v>46</v>
      </c>
      <c r="B42" s="473"/>
      <c r="C42" s="468"/>
      <c r="D42" s="469"/>
      <c r="E42" s="470"/>
      <c r="F42" s="470"/>
      <c r="G42" s="470"/>
      <c r="H42" s="471"/>
      <c r="J42" s="4">
        <v>59</v>
      </c>
    </row>
    <row r="43" spans="1:10" ht="9" customHeight="1" thickBot="1" x14ac:dyDescent="0.3">
      <c r="B43" s="38"/>
      <c r="C43" s="38"/>
      <c r="D43" s="38"/>
      <c r="E43" s="38"/>
      <c r="F43" s="38"/>
      <c r="G43" s="38"/>
      <c r="H43" s="38"/>
    </row>
    <row r="44" spans="1:10" ht="13.8" thickTop="1" x14ac:dyDescent="0.25"/>
  </sheetData>
  <sheetProtection password="DC9F" sheet="1"/>
  <mergeCells count="45">
    <mergeCell ref="C36:H36"/>
    <mergeCell ref="C12:H12"/>
    <mergeCell ref="C14:H14"/>
    <mergeCell ref="C16:E16"/>
    <mergeCell ref="A35:B35"/>
    <mergeCell ref="C35:H35"/>
    <mergeCell ref="B18:C18"/>
    <mergeCell ref="C29:H29"/>
    <mergeCell ref="C31:H31"/>
    <mergeCell ref="C34:H34"/>
    <mergeCell ref="A21:B21"/>
    <mergeCell ref="C21:H21"/>
    <mergeCell ref="A25:B25"/>
    <mergeCell ref="A19:B19"/>
    <mergeCell ref="A23:B23"/>
    <mergeCell ref="C20:H20"/>
    <mergeCell ref="E25:H25"/>
    <mergeCell ref="C23:H23"/>
    <mergeCell ref="A30:B30"/>
    <mergeCell ref="C30:H30"/>
    <mergeCell ref="A32:B32"/>
    <mergeCell ref="C32:H32"/>
    <mergeCell ref="A27:B27"/>
    <mergeCell ref="E27:H27"/>
    <mergeCell ref="A42:B42"/>
    <mergeCell ref="C42:H42"/>
    <mergeCell ref="A37:B37"/>
    <mergeCell ref="C37:H37"/>
    <mergeCell ref="C39:H39"/>
    <mergeCell ref="A40:B40"/>
    <mergeCell ref="C40:H40"/>
    <mergeCell ref="C41:H41"/>
    <mergeCell ref="A3:H3"/>
    <mergeCell ref="A5:B5"/>
    <mergeCell ref="A8:B8"/>
    <mergeCell ref="A11:B11"/>
    <mergeCell ref="C11:H11"/>
    <mergeCell ref="C10:H10"/>
    <mergeCell ref="C22:H22"/>
    <mergeCell ref="A13:B13"/>
    <mergeCell ref="C13:H13"/>
    <mergeCell ref="A15:B15"/>
    <mergeCell ref="C15:H15"/>
    <mergeCell ref="C17:E17"/>
    <mergeCell ref="A17:B17"/>
  </mergeCells>
  <hyperlinks>
    <hyperlink ref="F2" location="Início!A1" display="Início"/>
    <hyperlink ref="H2" location="'1_IAA'!A1" display="Seguinte"/>
    <hyperlink ref="G2" location="Início!A1" display="Anterior"/>
  </hyperlinks>
  <pageMargins left="0.70866141732283472" right="0.70866141732283472" top="0.74803149606299213" bottom="0.74803149606299213" header="0.31496062992125984" footer="0.31496062992125984"/>
  <pageSetup paperSize="9" orientation="portrait" r:id="rId1"/>
  <headerFooter>
    <oddHeader>&amp;C&amp;"Arial,Negrito"&amp;16Relatório TEIP 2016 / 2017</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71"/>
  <dimension ref="A1:Y198"/>
  <sheetViews>
    <sheetView showGridLines="0" topLeftCell="B1" workbookViewId="0">
      <selection activeCell="B12" sqref="B12:E17"/>
    </sheetView>
  </sheetViews>
  <sheetFormatPr defaultColWidth="9.109375" defaultRowHeight="13.2" x14ac:dyDescent="0.25"/>
  <cols>
    <col min="1" max="1" width="2.88671875" style="39" hidden="1" customWidth="1"/>
    <col min="2" max="2" width="12.88671875" style="39" customWidth="1"/>
    <col min="3" max="3" width="10.44140625" style="39" customWidth="1"/>
    <col min="4" max="5" width="7.88671875" style="39" customWidth="1"/>
    <col min="6" max="6" width="9.88671875" style="39" customWidth="1"/>
    <col min="7" max="13" width="7.6640625" style="39" customWidth="1"/>
    <col min="14" max="14" width="3.44140625" style="39" hidden="1" customWidth="1"/>
    <col min="15" max="15" width="7.5546875" style="40" hidden="1" customWidth="1"/>
    <col min="16" max="16" width="9.5546875" style="39" hidden="1" customWidth="1"/>
    <col min="17" max="17" width="10.33203125" style="39" hidden="1" customWidth="1"/>
    <col min="18" max="21" width="9.109375" style="39" customWidth="1"/>
    <col min="22" max="24" width="9.109375" style="39"/>
    <col min="25" max="25" width="9.109375" style="39" customWidth="1"/>
    <col min="26" max="16384" width="9.109375" style="39"/>
  </cols>
  <sheetData>
    <row r="1" spans="1:23" s="13" customFormat="1" ht="30" customHeight="1" x14ac:dyDescent="0.25">
      <c r="A1" s="28" t="str">
        <f>IF(Início!B6&lt;&gt;"",Início!B6,"")</f>
        <v>Agrupamento de Escolas Miguel Torga</v>
      </c>
      <c r="B1" s="29"/>
      <c r="C1" s="29"/>
      <c r="D1" s="30"/>
      <c r="E1" s="30"/>
      <c r="F1" s="31"/>
      <c r="G1" s="31"/>
      <c r="H1" s="31"/>
      <c r="I1" s="31"/>
      <c r="J1" s="31"/>
      <c r="K1" s="31"/>
      <c r="L1" s="524">
        <f>IF(Início!G5&gt;0,Início!G5,"")</f>
        <v>1115498</v>
      </c>
      <c r="M1" s="525"/>
      <c r="N1" s="33"/>
      <c r="O1" s="20">
        <f>L1</f>
        <v>1115498</v>
      </c>
      <c r="P1" s="13">
        <f>IF(Início!B5&lt;&gt;"",Início!B5,"")</f>
        <v>106</v>
      </c>
    </row>
    <row r="2" spans="1:23" x14ac:dyDescent="0.25">
      <c r="H2" s="124" t="s">
        <v>17</v>
      </c>
      <c r="I2" s="124"/>
      <c r="J2" s="60" t="s">
        <v>19</v>
      </c>
      <c r="K2" s="60"/>
      <c r="L2" s="125" t="s">
        <v>18</v>
      </c>
      <c r="M2" s="125"/>
      <c r="O2" s="107"/>
    </row>
    <row r="3" spans="1:23" ht="30.75" customHeight="1" x14ac:dyDescent="0.25">
      <c r="A3" s="530" t="s">
        <v>185</v>
      </c>
      <c r="B3" s="531"/>
      <c r="C3" s="531"/>
      <c r="D3" s="531"/>
      <c r="E3" s="531"/>
      <c r="F3" s="531"/>
      <c r="G3" s="531"/>
      <c r="H3" s="531"/>
      <c r="I3" s="531"/>
      <c r="J3" s="531"/>
      <c r="K3" s="531"/>
      <c r="L3" s="531"/>
      <c r="M3" s="531"/>
      <c r="N3" s="531"/>
    </row>
    <row r="4" spans="1:23" ht="24" customHeight="1" x14ac:dyDescent="0.25">
      <c r="A4" s="528" t="s">
        <v>187</v>
      </c>
      <c r="B4" s="529"/>
      <c r="C4" s="529"/>
      <c r="D4" s="529"/>
      <c r="E4" s="529"/>
      <c r="F4" s="529"/>
      <c r="G4" s="529"/>
      <c r="H4" s="529"/>
      <c r="I4" s="529"/>
      <c r="J4" s="529"/>
      <c r="K4" s="529"/>
      <c r="L4" s="529"/>
      <c r="M4" s="529"/>
      <c r="N4" s="529"/>
      <c r="P4" s="49"/>
    </row>
    <row r="5" spans="1:23" ht="6.75" customHeight="1" x14ac:dyDescent="0.25">
      <c r="A5" s="526"/>
      <c r="B5" s="527"/>
      <c r="C5" s="527"/>
      <c r="D5" s="527"/>
      <c r="E5" s="527"/>
      <c r="F5" s="527"/>
      <c r="G5" s="527"/>
      <c r="H5" s="527"/>
      <c r="I5" s="527"/>
      <c r="J5" s="527"/>
      <c r="K5" s="527"/>
      <c r="L5" s="527"/>
      <c r="M5" s="527"/>
      <c r="N5" s="527"/>
      <c r="O5" s="108"/>
      <c r="P5" s="85"/>
      <c r="Q5" s="85"/>
      <c r="R5" s="85"/>
      <c r="S5" s="85"/>
      <c r="T5" s="85"/>
      <c r="U5" s="85"/>
      <c r="V5" s="85"/>
      <c r="W5" s="85"/>
    </row>
    <row r="6" spans="1:23" s="40" customFormat="1" ht="18" customHeight="1" x14ac:dyDescent="0.25">
      <c r="A6" s="532" t="s">
        <v>279</v>
      </c>
      <c r="B6" s="533"/>
      <c r="C6" s="533"/>
      <c r="D6" s="533"/>
      <c r="E6" s="533"/>
      <c r="F6" s="533"/>
      <c r="G6" s="533"/>
      <c r="H6" s="533"/>
      <c r="I6" s="533"/>
      <c r="J6" s="533"/>
      <c r="K6" s="533"/>
      <c r="L6" s="533"/>
      <c r="M6" s="533"/>
      <c r="N6" s="533"/>
      <c r="P6" s="47"/>
    </row>
    <row r="7" spans="1:23" s="40" customFormat="1" ht="18" customHeight="1" thickBot="1" x14ac:dyDescent="0.3">
      <c r="A7" s="121"/>
      <c r="B7" s="121"/>
      <c r="C7" s="121"/>
      <c r="D7" s="121"/>
      <c r="E7" s="154"/>
      <c r="F7" s="121"/>
      <c r="G7" s="321"/>
      <c r="H7" s="321"/>
      <c r="I7" s="321"/>
      <c r="J7" s="321"/>
      <c r="K7" s="154"/>
      <c r="L7" s="121"/>
      <c r="M7" s="154"/>
      <c r="N7" s="39"/>
      <c r="P7" s="47"/>
    </row>
    <row r="8" spans="1:23" s="40" customFormat="1" ht="18" customHeight="1" x14ac:dyDescent="0.25">
      <c r="A8" s="321"/>
      <c r="F8" s="542" t="s">
        <v>280</v>
      </c>
      <c r="G8" s="543"/>
      <c r="H8" s="534" t="s">
        <v>281</v>
      </c>
      <c r="I8" s="535"/>
      <c r="J8" s="535"/>
      <c r="K8" s="536"/>
      <c r="L8" s="538" t="s">
        <v>287</v>
      </c>
      <c r="M8" s="539"/>
    </row>
    <row r="9" spans="1:23" s="40" customFormat="1" ht="45.75" customHeight="1" x14ac:dyDescent="0.25">
      <c r="A9" s="321"/>
      <c r="F9" s="493" t="s">
        <v>282</v>
      </c>
      <c r="G9" s="494"/>
      <c r="H9" s="537" t="s">
        <v>291</v>
      </c>
      <c r="I9" s="494"/>
      <c r="J9" s="495" t="s">
        <v>292</v>
      </c>
      <c r="K9" s="496"/>
      <c r="L9" s="540" t="s">
        <v>282</v>
      </c>
      <c r="M9" s="541"/>
    </row>
    <row r="10" spans="1:23" s="40" customFormat="1" ht="14.25" customHeight="1" thickBot="1" x14ac:dyDescent="0.3">
      <c r="A10" s="321"/>
      <c r="F10" s="334" t="s">
        <v>21</v>
      </c>
      <c r="G10" s="335" t="s">
        <v>22</v>
      </c>
      <c r="H10" s="338" t="s">
        <v>21</v>
      </c>
      <c r="I10" s="335" t="s">
        <v>22</v>
      </c>
      <c r="J10" s="338" t="s">
        <v>21</v>
      </c>
      <c r="K10" s="341" t="s">
        <v>22</v>
      </c>
      <c r="L10" s="334" t="s">
        <v>21</v>
      </c>
      <c r="M10" s="341" t="s">
        <v>22</v>
      </c>
    </row>
    <row r="11" spans="1:23" s="40" customFormat="1" ht="18" customHeight="1" thickBot="1" x14ac:dyDescent="0.3">
      <c r="A11" s="321"/>
      <c r="B11" s="497" t="s">
        <v>205</v>
      </c>
      <c r="C11" s="498"/>
      <c r="D11" s="498"/>
      <c r="E11" s="498"/>
      <c r="F11" s="344">
        <v>95</v>
      </c>
      <c r="G11" s="345"/>
      <c r="H11" s="346">
        <f>IF(COUNT(H12:H14)&gt;0,SUM(H12:H14),"")</f>
        <v>95</v>
      </c>
      <c r="I11" s="345">
        <f t="shared" ref="I11:I17" si="0">IF(AND($F11&lt;&gt;"",$F11&lt;&gt;0,H11&lt;&gt;""),H11/$F11,"")</f>
        <v>1</v>
      </c>
      <c r="J11" s="346">
        <f>IF(COUNT(J12:J14)&gt;0,SUM(J12:J14),"")</f>
        <v>90</v>
      </c>
      <c r="K11" s="347">
        <f t="shared" ref="K11:K17" si="1">IF(AND($F11&lt;&gt;"",$F11&lt;&gt;0,J11&lt;&gt;""),J11/$F11,"")</f>
        <v>0.94736842105263153</v>
      </c>
      <c r="L11" s="348">
        <f>IF(COUNT(L12:L14)&gt;0,SUM(L12:L14),"")</f>
        <v>97</v>
      </c>
      <c r="M11" s="347"/>
      <c r="O11" s="40">
        <v>5</v>
      </c>
    </row>
    <row r="12" spans="1:23" s="159" customFormat="1" ht="21.75" customHeight="1" x14ac:dyDescent="0.25">
      <c r="A12" s="375"/>
      <c r="B12" s="499" t="s">
        <v>283</v>
      </c>
      <c r="C12" s="500"/>
      <c r="D12" s="500"/>
      <c r="E12" s="500"/>
      <c r="F12" s="342">
        <v>24</v>
      </c>
      <c r="G12" s="378">
        <f t="shared" ref="G12:G17" si="2">IF(AND(F12&lt;&gt;"",F12&lt;&gt;0),F12/F$11,"")</f>
        <v>0.25263157894736843</v>
      </c>
      <c r="H12" s="343">
        <v>24</v>
      </c>
      <c r="I12" s="378">
        <f t="shared" si="0"/>
        <v>1</v>
      </c>
      <c r="J12" s="343">
        <v>24</v>
      </c>
      <c r="K12" s="379">
        <f t="shared" si="1"/>
        <v>1</v>
      </c>
      <c r="L12" s="343">
        <v>11</v>
      </c>
      <c r="M12" s="379">
        <f t="shared" ref="M12:M17" si="3">IF(AND(L12&lt;&gt;"",L12&lt;&gt;0),L12/L$11,"")</f>
        <v>0.1134020618556701</v>
      </c>
      <c r="O12" s="159">
        <v>6</v>
      </c>
    </row>
    <row r="13" spans="1:23" s="159" customFormat="1" ht="21.75" customHeight="1" x14ac:dyDescent="0.25">
      <c r="A13" s="375"/>
      <c r="B13" s="501" t="s">
        <v>284</v>
      </c>
      <c r="C13" s="502"/>
      <c r="D13" s="502"/>
      <c r="E13" s="502"/>
      <c r="F13" s="336">
        <v>7</v>
      </c>
      <c r="G13" s="380">
        <f t="shared" si="2"/>
        <v>7.3684210526315783E-2</v>
      </c>
      <c r="H13" s="339">
        <v>7</v>
      </c>
      <c r="I13" s="380">
        <f t="shared" si="0"/>
        <v>1</v>
      </c>
      <c r="J13" s="339">
        <v>7</v>
      </c>
      <c r="K13" s="381">
        <f t="shared" si="1"/>
        <v>1</v>
      </c>
      <c r="L13" s="339">
        <v>18</v>
      </c>
      <c r="M13" s="381">
        <f t="shared" si="3"/>
        <v>0.18556701030927836</v>
      </c>
      <c r="O13" s="159">
        <v>7</v>
      </c>
    </row>
    <row r="14" spans="1:23" s="159" customFormat="1" ht="21.75" customHeight="1" x14ac:dyDescent="0.25">
      <c r="A14" s="375"/>
      <c r="B14" s="501" t="s">
        <v>285</v>
      </c>
      <c r="C14" s="502"/>
      <c r="D14" s="502"/>
      <c r="E14" s="502"/>
      <c r="F14" s="336">
        <v>64</v>
      </c>
      <c r="G14" s="380">
        <f t="shared" si="2"/>
        <v>0.67368421052631577</v>
      </c>
      <c r="H14" s="339">
        <v>64</v>
      </c>
      <c r="I14" s="380">
        <f t="shared" si="0"/>
        <v>1</v>
      </c>
      <c r="J14" s="339">
        <v>59</v>
      </c>
      <c r="K14" s="381">
        <f t="shared" si="1"/>
        <v>0.921875</v>
      </c>
      <c r="L14" s="339">
        <v>68</v>
      </c>
      <c r="M14" s="381">
        <f t="shared" si="3"/>
        <v>0.7010309278350515</v>
      </c>
      <c r="O14" s="159">
        <v>8</v>
      </c>
    </row>
    <row r="15" spans="1:23" s="159" customFormat="1" ht="21.75" customHeight="1" x14ac:dyDescent="0.25">
      <c r="A15" s="375"/>
      <c r="B15" s="501" t="s">
        <v>226</v>
      </c>
      <c r="C15" s="502"/>
      <c r="D15" s="502"/>
      <c r="E15" s="502"/>
      <c r="F15" s="336">
        <v>20</v>
      </c>
      <c r="G15" s="380">
        <f t="shared" si="2"/>
        <v>0.21052631578947367</v>
      </c>
      <c r="H15" s="339">
        <v>20</v>
      </c>
      <c r="I15" s="380">
        <f t="shared" si="0"/>
        <v>1</v>
      </c>
      <c r="J15" s="339">
        <v>20</v>
      </c>
      <c r="K15" s="381">
        <f t="shared" si="1"/>
        <v>1</v>
      </c>
      <c r="L15" s="339">
        <v>17</v>
      </c>
      <c r="M15" s="381">
        <f>IF(AND(L15&lt;&gt;"",L15&lt;&gt;0),L15/L$11,"")</f>
        <v>0.17525773195876287</v>
      </c>
      <c r="O15" s="159">
        <v>9</v>
      </c>
    </row>
    <row r="16" spans="1:23" s="159" customFormat="1" ht="21.75" customHeight="1" x14ac:dyDescent="0.25">
      <c r="A16" s="375"/>
      <c r="B16" s="501" t="s">
        <v>286</v>
      </c>
      <c r="C16" s="502"/>
      <c r="D16" s="502"/>
      <c r="E16" s="502"/>
      <c r="F16" s="336">
        <v>9</v>
      </c>
      <c r="G16" s="380">
        <f t="shared" si="2"/>
        <v>9.4736842105263161E-2</v>
      </c>
      <c r="H16" s="339">
        <v>9</v>
      </c>
      <c r="I16" s="380">
        <f t="shared" si="0"/>
        <v>1</v>
      </c>
      <c r="J16" s="339">
        <v>9</v>
      </c>
      <c r="K16" s="381">
        <f t="shared" si="1"/>
        <v>1</v>
      </c>
      <c r="L16" s="339">
        <v>34</v>
      </c>
      <c r="M16" s="381">
        <f t="shared" si="3"/>
        <v>0.35051546391752575</v>
      </c>
      <c r="O16" s="159">
        <v>10</v>
      </c>
    </row>
    <row r="17" spans="1:25" s="159" customFormat="1" ht="21.75" customHeight="1" thickBot="1" x14ac:dyDescent="0.3">
      <c r="A17" s="375"/>
      <c r="B17" s="503" t="s">
        <v>225</v>
      </c>
      <c r="C17" s="504"/>
      <c r="D17" s="504"/>
      <c r="E17" s="504"/>
      <c r="F17" s="337">
        <v>1</v>
      </c>
      <c r="G17" s="382">
        <f t="shared" si="2"/>
        <v>1.0526315789473684E-2</v>
      </c>
      <c r="H17" s="340">
        <v>1</v>
      </c>
      <c r="I17" s="382">
        <f t="shared" si="0"/>
        <v>1</v>
      </c>
      <c r="J17" s="340">
        <v>1</v>
      </c>
      <c r="K17" s="383">
        <f t="shared" si="1"/>
        <v>1</v>
      </c>
      <c r="L17" s="340">
        <v>7</v>
      </c>
      <c r="M17" s="383">
        <f t="shared" si="3"/>
        <v>7.2164948453608241E-2</v>
      </c>
      <c r="O17" s="159">
        <v>11</v>
      </c>
    </row>
    <row r="18" spans="1:25" s="40" customFormat="1" ht="18" customHeight="1" x14ac:dyDescent="0.2">
      <c r="A18" s="123"/>
      <c r="B18" s="122"/>
      <c r="C18" s="122"/>
      <c r="D18" s="122"/>
      <c r="E18" s="155"/>
      <c r="F18" s="122"/>
      <c r="G18" s="322"/>
      <c r="H18" s="322"/>
      <c r="I18" s="322"/>
      <c r="J18" s="322"/>
      <c r="K18" s="155"/>
      <c r="L18" s="122"/>
      <c r="M18" s="155"/>
      <c r="N18" s="293"/>
      <c r="P18" s="47"/>
      <c r="X18" s="298"/>
      <c r="Y18" s="298"/>
    </row>
    <row r="19" spans="1:25" s="40" customFormat="1" ht="18" customHeight="1" x14ac:dyDescent="0.2">
      <c r="A19" s="532" t="s">
        <v>229</v>
      </c>
      <c r="B19" s="533"/>
      <c r="C19" s="533"/>
      <c r="D19" s="533"/>
      <c r="E19" s="533"/>
      <c r="F19" s="533"/>
      <c r="G19" s="533"/>
      <c r="H19" s="533"/>
      <c r="I19" s="533"/>
      <c r="J19" s="533"/>
      <c r="K19" s="533"/>
      <c r="L19" s="533"/>
      <c r="M19" s="533"/>
      <c r="N19" s="533"/>
      <c r="P19" s="47"/>
      <c r="X19" s="298"/>
      <c r="Y19" s="298"/>
    </row>
    <row r="20" spans="1:25" s="40" customFormat="1" ht="18" customHeight="1" x14ac:dyDescent="0.2">
      <c r="A20" s="77"/>
      <c r="B20" s="77"/>
      <c r="C20" s="77"/>
      <c r="D20" s="77"/>
      <c r="E20" s="154"/>
      <c r="F20" s="77"/>
      <c r="G20" s="321"/>
      <c r="H20" s="321"/>
      <c r="I20" s="321"/>
      <c r="J20" s="321"/>
      <c r="K20" s="154"/>
      <c r="L20" s="77"/>
      <c r="M20" s="154"/>
      <c r="N20" s="39"/>
      <c r="P20" s="47"/>
      <c r="X20" s="298"/>
      <c r="Y20" s="298"/>
    </row>
    <row r="21" spans="1:25" s="159" customFormat="1" ht="15" customHeight="1" x14ac:dyDescent="0.2">
      <c r="A21" s="158"/>
      <c r="B21" s="158"/>
      <c r="C21" s="492" t="s">
        <v>221</v>
      </c>
      <c r="D21" s="492"/>
      <c r="E21" s="492"/>
      <c r="F21" s="492"/>
      <c r="G21" s="492"/>
      <c r="H21" s="492"/>
      <c r="I21" s="492"/>
      <c r="J21" s="492"/>
      <c r="K21" s="492"/>
      <c r="L21" s="492"/>
      <c r="M21" s="484"/>
      <c r="X21" s="371"/>
      <c r="Y21" s="371"/>
    </row>
    <row r="22" spans="1:25" s="158" customFormat="1" ht="17.25" customHeight="1" x14ac:dyDescent="0.2">
      <c r="B22" s="492" t="s">
        <v>49</v>
      </c>
      <c r="C22" s="485" t="s">
        <v>222</v>
      </c>
      <c r="D22" s="485" t="s">
        <v>223</v>
      </c>
      <c r="E22" s="487"/>
      <c r="F22" s="492" t="s">
        <v>230</v>
      </c>
      <c r="G22" s="492"/>
      <c r="H22" s="492"/>
      <c r="I22" s="492"/>
      <c r="J22" s="492"/>
      <c r="K22" s="484"/>
      <c r="L22" s="485" t="s">
        <v>224</v>
      </c>
      <c r="M22" s="487"/>
      <c r="N22" s="159"/>
      <c r="O22" s="159"/>
      <c r="X22" s="371"/>
      <c r="Y22" s="371"/>
    </row>
    <row r="23" spans="1:25" s="158" customFormat="1" ht="14.25" customHeight="1" x14ac:dyDescent="0.2">
      <c r="B23" s="492"/>
      <c r="C23" s="486"/>
      <c r="D23" s="486"/>
      <c r="E23" s="488"/>
      <c r="F23" s="327" t="s">
        <v>184</v>
      </c>
      <c r="G23" s="327" t="s">
        <v>288</v>
      </c>
      <c r="H23" s="327" t="s">
        <v>289</v>
      </c>
      <c r="I23" s="327" t="s">
        <v>290</v>
      </c>
      <c r="J23" s="489" t="s">
        <v>205</v>
      </c>
      <c r="K23" s="481"/>
      <c r="L23" s="486"/>
      <c r="M23" s="488"/>
      <c r="N23" s="159"/>
      <c r="O23" s="159"/>
      <c r="X23" s="371"/>
      <c r="Y23" s="371"/>
    </row>
    <row r="24" spans="1:25" s="158" customFormat="1" ht="14.25" customHeight="1" x14ac:dyDescent="0.2">
      <c r="B24" s="484"/>
      <c r="C24" s="326" t="s">
        <v>21</v>
      </c>
      <c r="D24" s="327" t="s">
        <v>21</v>
      </c>
      <c r="E24" s="327" t="s">
        <v>22</v>
      </c>
      <c r="F24" s="327" t="s">
        <v>21</v>
      </c>
      <c r="G24" s="327" t="s">
        <v>21</v>
      </c>
      <c r="H24" s="327" t="s">
        <v>21</v>
      </c>
      <c r="I24" s="327" t="s">
        <v>21</v>
      </c>
      <c r="J24" s="327" t="s">
        <v>21</v>
      </c>
      <c r="K24" s="327" t="s">
        <v>22</v>
      </c>
      <c r="L24" s="327" t="s">
        <v>21</v>
      </c>
      <c r="M24" s="327" t="s">
        <v>22</v>
      </c>
      <c r="N24" s="159"/>
      <c r="O24" s="159"/>
      <c r="X24" s="371"/>
      <c r="Y24" s="371"/>
    </row>
    <row r="25" spans="1:25" s="106" customFormat="1" ht="20.25" customHeight="1" x14ac:dyDescent="0.25">
      <c r="A25" s="164"/>
      <c r="B25" s="482" t="s">
        <v>198</v>
      </c>
      <c r="C25" s="483"/>
      <c r="D25" s="483"/>
      <c r="E25" s="483"/>
      <c r="F25" s="483"/>
      <c r="G25" s="483"/>
      <c r="H25" s="483"/>
      <c r="I25" s="483"/>
      <c r="J25" s="483"/>
      <c r="K25" s="483"/>
      <c r="L25" s="483"/>
      <c r="M25" s="484"/>
      <c r="N25" s="294"/>
      <c r="O25" s="159"/>
      <c r="P25" s="165"/>
    </row>
    <row r="26" spans="1:25" s="159" customFormat="1" ht="16.5" customHeight="1" x14ac:dyDescent="0.25">
      <c r="B26" s="166" t="s">
        <v>194</v>
      </c>
      <c r="C26" s="323">
        <v>519</v>
      </c>
      <c r="D26" s="167">
        <v>38</v>
      </c>
      <c r="E26" s="319">
        <f t="shared" ref="E26:E31" si="4">IF(D26&lt;&gt;"",ROUND(D26/$C26,3),"")</f>
        <v>7.2999999999999995E-2</v>
      </c>
      <c r="F26" s="479"/>
      <c r="G26" s="480"/>
      <c r="H26" s="480"/>
      <c r="I26" s="481"/>
      <c r="J26" s="167">
        <v>0</v>
      </c>
      <c r="K26" s="319">
        <f t="shared" ref="K26:K31" si="5">IF(J26&lt;&gt;"",ROUND(J26/$C26,3),"")</f>
        <v>0</v>
      </c>
      <c r="L26" s="167">
        <v>1</v>
      </c>
      <c r="M26" s="319">
        <f t="shared" ref="M26:M31" si="6">IF(L26&lt;&gt;"",ROUND(L26/$C26,3),"")</f>
        <v>2E-3</v>
      </c>
      <c r="N26" s="162" t="str">
        <f>IF(AND(SUM(D26:L26)&gt;0,OR(C26=0,C26="")),"ERRO! Não há alunos inscritos!","")</f>
        <v/>
      </c>
      <c r="O26" s="159">
        <v>1</v>
      </c>
    </row>
    <row r="27" spans="1:25" s="159" customFormat="1" ht="16.5" customHeight="1" x14ac:dyDescent="0.25">
      <c r="B27" s="160" t="s">
        <v>195</v>
      </c>
      <c r="C27" s="350">
        <v>496</v>
      </c>
      <c r="D27" s="167">
        <v>65</v>
      </c>
      <c r="E27" s="319">
        <f t="shared" si="4"/>
        <v>0.13100000000000001</v>
      </c>
      <c r="F27" s="479"/>
      <c r="G27" s="480"/>
      <c r="H27" s="480"/>
      <c r="I27" s="481"/>
      <c r="J27" s="167">
        <v>0</v>
      </c>
      <c r="K27" s="319">
        <f t="shared" ref="K27:K30" si="7">IF(J27&lt;&gt;"",ROUND(J27/$C27,3),"")</f>
        <v>0</v>
      </c>
      <c r="L27" s="167">
        <v>3</v>
      </c>
      <c r="M27" s="319">
        <f t="shared" si="6"/>
        <v>6.0000000000000001E-3</v>
      </c>
      <c r="N27" s="162" t="str">
        <f>IF(AND(SUM(D27:L27)&gt;0,OR(C27=0,C27="")),"ERRO! Não há alunos inscritos!","")</f>
        <v/>
      </c>
      <c r="O27" s="159">
        <v>2</v>
      </c>
    </row>
    <row r="28" spans="1:25" s="159" customFormat="1" ht="16.5" customHeight="1" x14ac:dyDescent="0.25">
      <c r="B28" s="160" t="s">
        <v>196</v>
      </c>
      <c r="C28" s="350">
        <v>464</v>
      </c>
      <c r="D28" s="167">
        <v>42</v>
      </c>
      <c r="E28" s="319">
        <f t="shared" si="4"/>
        <v>9.0999999999999998E-2</v>
      </c>
      <c r="F28" s="479"/>
      <c r="G28" s="480"/>
      <c r="H28" s="480"/>
      <c r="I28" s="481"/>
      <c r="J28" s="167">
        <v>1</v>
      </c>
      <c r="K28" s="319">
        <f t="shared" si="7"/>
        <v>2E-3</v>
      </c>
      <c r="L28" s="167">
        <v>1</v>
      </c>
      <c r="M28" s="319">
        <f t="shared" si="6"/>
        <v>2E-3</v>
      </c>
      <c r="N28" s="162" t="str">
        <f>IF(AND(SUM(D28:L28)&gt;0,OR(C28=0,C28="")),"ERRO! Não há alunos inscritos!","")</f>
        <v/>
      </c>
      <c r="O28" s="159">
        <v>3</v>
      </c>
    </row>
    <row r="29" spans="1:25" s="159" customFormat="1" ht="16.5" customHeight="1" x14ac:dyDescent="0.25">
      <c r="B29" s="160" t="s">
        <v>197</v>
      </c>
      <c r="C29" s="350">
        <v>450</v>
      </c>
      <c r="D29" s="167">
        <v>39</v>
      </c>
      <c r="E29" s="319">
        <f t="shared" si="4"/>
        <v>8.6999999999999994E-2</v>
      </c>
      <c r="F29" s="479"/>
      <c r="G29" s="480"/>
      <c r="H29" s="480"/>
      <c r="I29" s="481"/>
      <c r="J29" s="167">
        <v>0</v>
      </c>
      <c r="K29" s="319">
        <f t="shared" si="7"/>
        <v>0</v>
      </c>
      <c r="L29" s="167">
        <v>0</v>
      </c>
      <c r="M29" s="319">
        <f t="shared" si="6"/>
        <v>0</v>
      </c>
      <c r="N29" s="162"/>
      <c r="O29" s="159">
        <v>4</v>
      </c>
    </row>
    <row r="30" spans="1:25" s="159" customFormat="1" ht="16.5" customHeight="1" x14ac:dyDescent="0.25">
      <c r="B30" s="168" t="s">
        <v>189</v>
      </c>
      <c r="C30" s="350">
        <v>428</v>
      </c>
      <c r="D30" s="167">
        <v>35</v>
      </c>
      <c r="E30" s="319">
        <f t="shared" si="4"/>
        <v>8.2000000000000003E-2</v>
      </c>
      <c r="F30" s="479"/>
      <c r="G30" s="480"/>
      <c r="H30" s="480"/>
      <c r="I30" s="481"/>
      <c r="J30" s="167">
        <v>3</v>
      </c>
      <c r="K30" s="319">
        <f t="shared" si="7"/>
        <v>7.0000000000000001E-3</v>
      </c>
      <c r="L30" s="167">
        <v>4</v>
      </c>
      <c r="M30" s="319">
        <f t="shared" si="6"/>
        <v>8.9999999999999993E-3</v>
      </c>
      <c r="O30" s="159">
        <v>61</v>
      </c>
    </row>
    <row r="31" spans="1:25" s="159" customFormat="1" ht="16.5" customHeight="1" x14ac:dyDescent="0.25">
      <c r="B31" s="168" t="s">
        <v>293</v>
      </c>
      <c r="C31" s="328">
        <v>427</v>
      </c>
      <c r="D31" s="174">
        <v>43</v>
      </c>
      <c r="E31" s="349">
        <f t="shared" si="4"/>
        <v>0.10100000000000001</v>
      </c>
      <c r="F31" s="174">
        <v>0</v>
      </c>
      <c r="G31" s="174">
        <v>0</v>
      </c>
      <c r="H31" s="174">
        <v>3</v>
      </c>
      <c r="I31" s="174">
        <v>0</v>
      </c>
      <c r="J31" s="167">
        <f>IF(COUNT(F31:I31)&gt;0,SUM(F31:I31),"")</f>
        <v>3</v>
      </c>
      <c r="K31" s="349">
        <f t="shared" si="5"/>
        <v>7.0000000000000001E-3</v>
      </c>
      <c r="L31" s="174">
        <v>3</v>
      </c>
      <c r="M31" s="349">
        <f t="shared" si="6"/>
        <v>7.0000000000000001E-3</v>
      </c>
    </row>
    <row r="32" spans="1:25" s="106" customFormat="1" ht="20.25" customHeight="1" x14ac:dyDescent="0.25">
      <c r="A32" s="164"/>
      <c r="B32" s="511" t="s">
        <v>220</v>
      </c>
      <c r="C32" s="511"/>
      <c r="D32" s="511"/>
      <c r="E32" s="511"/>
      <c r="F32" s="511"/>
      <c r="G32" s="511"/>
      <c r="H32" s="511"/>
      <c r="I32" s="511"/>
      <c r="J32" s="511"/>
      <c r="K32" s="511"/>
      <c r="L32" s="511"/>
      <c r="M32" s="484"/>
      <c r="N32" s="294"/>
      <c r="O32" s="159"/>
      <c r="P32" s="165"/>
    </row>
    <row r="33" spans="1:16" s="106" customFormat="1" ht="16.5" customHeight="1" x14ac:dyDescent="0.25">
      <c r="A33" s="164"/>
      <c r="B33" s="169" t="s">
        <v>189</v>
      </c>
      <c r="C33" s="350" t="s">
        <v>118</v>
      </c>
      <c r="D33" s="167" t="s">
        <v>118</v>
      </c>
      <c r="E33" s="319" t="str">
        <f>IF(D33&lt;&gt;"",ROUND(D33/$C33,3),"")</f>
        <v/>
      </c>
      <c r="F33" s="479"/>
      <c r="G33" s="480"/>
      <c r="H33" s="480"/>
      <c r="I33" s="481"/>
      <c r="J33" s="167" t="s">
        <v>118</v>
      </c>
      <c r="K33" s="319" t="str">
        <f t="shared" ref="K33" si="8">IF(J33&lt;&gt;"",ROUND(J33/$C33,3),"")</f>
        <v/>
      </c>
      <c r="L33" s="167" t="s">
        <v>118</v>
      </c>
      <c r="M33" s="319" t="str">
        <f>IF(L33&lt;&gt;"",ROUND(L33/$C33,3),"")</f>
        <v/>
      </c>
      <c r="N33" s="294"/>
      <c r="O33" s="159">
        <v>62</v>
      </c>
      <c r="P33" s="165"/>
    </row>
    <row r="34" spans="1:16" s="106" customFormat="1" ht="20.25" customHeight="1" x14ac:dyDescent="0.25">
      <c r="A34" s="164"/>
      <c r="B34" s="509" t="s">
        <v>27</v>
      </c>
      <c r="C34" s="510"/>
      <c r="D34" s="510"/>
      <c r="E34" s="510"/>
      <c r="F34" s="510"/>
      <c r="G34" s="510"/>
      <c r="H34" s="510"/>
      <c r="I34" s="510"/>
      <c r="J34" s="510"/>
      <c r="K34" s="510"/>
      <c r="L34" s="510"/>
      <c r="M34" s="484"/>
      <c r="N34" s="294"/>
      <c r="O34" s="159"/>
      <c r="P34" s="165"/>
    </row>
    <row r="35" spans="1:16" s="159" customFormat="1" ht="16.5" customHeight="1" x14ac:dyDescent="0.25">
      <c r="B35" s="170" t="s">
        <v>159</v>
      </c>
      <c r="C35" s="350" t="s">
        <v>118</v>
      </c>
      <c r="D35" s="167" t="s">
        <v>118</v>
      </c>
      <c r="E35" s="319" t="str">
        <f t="shared" ref="E35:E40" si="9">IF(D35&lt;&gt;"",ROUND(D35/$C35,3),"")</f>
        <v/>
      </c>
      <c r="F35" s="479"/>
      <c r="G35" s="480"/>
      <c r="H35" s="480"/>
      <c r="I35" s="481"/>
      <c r="J35" s="167" t="s">
        <v>118</v>
      </c>
      <c r="K35" s="319" t="str">
        <f t="shared" ref="K35:K39" si="10">IF(J35&lt;&gt;"",ROUND(J35/$C35,3),"")</f>
        <v/>
      </c>
      <c r="L35" s="167" t="s">
        <v>118</v>
      </c>
      <c r="M35" s="319" t="str">
        <f t="shared" ref="M35:M40" si="11">IF(L35&lt;&gt;"",ROUND(L35/$C35,3),"")</f>
        <v/>
      </c>
      <c r="N35" s="162"/>
      <c r="O35" s="159">
        <v>5</v>
      </c>
    </row>
    <row r="36" spans="1:16" s="159" customFormat="1" ht="16.5" customHeight="1" x14ac:dyDescent="0.25">
      <c r="B36" s="171" t="s">
        <v>59</v>
      </c>
      <c r="C36" s="350" t="s">
        <v>118</v>
      </c>
      <c r="D36" s="167" t="s">
        <v>118</v>
      </c>
      <c r="E36" s="319" t="str">
        <f t="shared" si="9"/>
        <v/>
      </c>
      <c r="F36" s="479"/>
      <c r="G36" s="480"/>
      <c r="H36" s="480"/>
      <c r="I36" s="481"/>
      <c r="J36" s="167" t="s">
        <v>118</v>
      </c>
      <c r="K36" s="319" t="str">
        <f t="shared" si="10"/>
        <v/>
      </c>
      <c r="L36" s="167" t="s">
        <v>118</v>
      </c>
      <c r="M36" s="319" t="str">
        <f t="shared" si="11"/>
        <v/>
      </c>
      <c r="N36" s="162"/>
      <c r="O36" s="159">
        <v>6</v>
      </c>
    </row>
    <row r="37" spans="1:16" s="159" customFormat="1" ht="16.5" customHeight="1" x14ac:dyDescent="0.25">
      <c r="B37" s="171" t="s">
        <v>124</v>
      </c>
      <c r="C37" s="350" t="s">
        <v>118</v>
      </c>
      <c r="D37" s="167" t="s">
        <v>118</v>
      </c>
      <c r="E37" s="319" t="str">
        <f t="shared" si="9"/>
        <v/>
      </c>
      <c r="F37" s="479"/>
      <c r="G37" s="480"/>
      <c r="H37" s="480"/>
      <c r="I37" s="481"/>
      <c r="J37" s="167" t="s">
        <v>118</v>
      </c>
      <c r="K37" s="319" t="str">
        <f t="shared" si="10"/>
        <v/>
      </c>
      <c r="L37" s="167" t="s">
        <v>118</v>
      </c>
      <c r="M37" s="319" t="str">
        <f t="shared" si="11"/>
        <v/>
      </c>
      <c r="N37" s="162"/>
      <c r="O37" s="159">
        <v>7</v>
      </c>
    </row>
    <row r="38" spans="1:16" s="159" customFormat="1" ht="16.5" customHeight="1" x14ac:dyDescent="0.25">
      <c r="B38" s="171" t="s">
        <v>154</v>
      </c>
      <c r="C38" s="350" t="s">
        <v>118</v>
      </c>
      <c r="D38" s="167" t="s">
        <v>118</v>
      </c>
      <c r="E38" s="319" t="str">
        <f t="shared" si="9"/>
        <v/>
      </c>
      <c r="F38" s="479"/>
      <c r="G38" s="480"/>
      <c r="H38" s="480"/>
      <c r="I38" s="481"/>
      <c r="J38" s="167" t="s">
        <v>118</v>
      </c>
      <c r="K38" s="319" t="str">
        <f t="shared" si="10"/>
        <v/>
      </c>
      <c r="L38" s="167" t="s">
        <v>118</v>
      </c>
      <c r="M38" s="319" t="str">
        <f t="shared" si="11"/>
        <v/>
      </c>
      <c r="N38" s="162"/>
      <c r="O38" s="159">
        <v>8</v>
      </c>
    </row>
    <row r="39" spans="1:16" s="159" customFormat="1" ht="16.5" customHeight="1" x14ac:dyDescent="0.25">
      <c r="B39" s="172" t="s">
        <v>189</v>
      </c>
      <c r="C39" s="350" t="s">
        <v>118</v>
      </c>
      <c r="D39" s="167" t="s">
        <v>118</v>
      </c>
      <c r="E39" s="319" t="str">
        <f t="shared" si="9"/>
        <v/>
      </c>
      <c r="F39" s="479"/>
      <c r="G39" s="480"/>
      <c r="H39" s="480"/>
      <c r="I39" s="481"/>
      <c r="J39" s="167" t="s">
        <v>118</v>
      </c>
      <c r="K39" s="319" t="str">
        <f t="shared" si="10"/>
        <v/>
      </c>
      <c r="L39" s="167" t="s">
        <v>118</v>
      </c>
      <c r="M39" s="319" t="str">
        <f t="shared" si="11"/>
        <v/>
      </c>
      <c r="N39" s="162"/>
      <c r="O39" s="159">
        <v>63</v>
      </c>
    </row>
    <row r="40" spans="1:16" s="159" customFormat="1" ht="16.5" customHeight="1" x14ac:dyDescent="0.25">
      <c r="B40" s="172" t="s">
        <v>293</v>
      </c>
      <c r="C40" s="328"/>
      <c r="D40" s="174"/>
      <c r="E40" s="349" t="str">
        <f t="shared" si="9"/>
        <v/>
      </c>
      <c r="F40" s="174"/>
      <c r="G40" s="174"/>
      <c r="H40" s="174"/>
      <c r="I40" s="174"/>
      <c r="J40" s="167" t="str">
        <f>IF(COUNT(F40:I40)&gt;0,SUM(F40:I40),"")</f>
        <v/>
      </c>
      <c r="K40" s="349" t="str">
        <f t="shared" ref="K40" si="12">IF(J40&lt;&gt;"",ROUND(J40/$C40,3),"")</f>
        <v/>
      </c>
      <c r="L40" s="174"/>
      <c r="M40" s="349" t="str">
        <f t="shared" si="11"/>
        <v/>
      </c>
      <c r="N40" s="162"/>
    </row>
    <row r="41" spans="1:16" s="106" customFormat="1" ht="20.25" customHeight="1" x14ac:dyDescent="0.25">
      <c r="A41" s="164"/>
      <c r="B41" s="512" t="s">
        <v>227</v>
      </c>
      <c r="C41" s="512"/>
      <c r="D41" s="512"/>
      <c r="E41" s="512"/>
      <c r="F41" s="512"/>
      <c r="G41" s="512"/>
      <c r="H41" s="512"/>
      <c r="I41" s="512"/>
      <c r="J41" s="512"/>
      <c r="K41" s="512"/>
      <c r="L41" s="512"/>
      <c r="M41" s="484"/>
      <c r="N41" s="294"/>
      <c r="O41" s="159"/>
      <c r="P41" s="165"/>
    </row>
    <row r="42" spans="1:16" s="106" customFormat="1" ht="16.5" customHeight="1" x14ac:dyDescent="0.25">
      <c r="A42" s="164"/>
      <c r="B42" s="173" t="s">
        <v>189</v>
      </c>
      <c r="C42" s="350" t="s">
        <v>118</v>
      </c>
      <c r="D42" s="167" t="s">
        <v>118</v>
      </c>
      <c r="E42" s="319" t="str">
        <f>IF(D42&lt;&gt;"",ROUND(D42/$C42,3),"")</f>
        <v/>
      </c>
      <c r="F42" s="479"/>
      <c r="G42" s="480"/>
      <c r="H42" s="480"/>
      <c r="I42" s="481"/>
      <c r="J42" s="167" t="s">
        <v>118</v>
      </c>
      <c r="K42" s="319" t="str">
        <f t="shared" ref="K42" si="13">IF(J42&lt;&gt;"",ROUND(J42/$C42,3),"")</f>
        <v/>
      </c>
      <c r="L42" s="167" t="s">
        <v>118</v>
      </c>
      <c r="M42" s="319" t="str">
        <f>IF(L42&lt;&gt;"",ROUND(L42/$C42,3),"")</f>
        <v/>
      </c>
      <c r="N42" s="294"/>
      <c r="O42" s="159">
        <v>64</v>
      </c>
      <c r="P42" s="165"/>
    </row>
    <row r="43" spans="1:16" s="106" customFormat="1" ht="16.5" customHeight="1" x14ac:dyDescent="0.25">
      <c r="A43" s="164"/>
      <c r="B43" s="173" t="s">
        <v>293</v>
      </c>
      <c r="C43" s="328"/>
      <c r="D43" s="324"/>
      <c r="E43" s="349" t="str">
        <f>IF(D43&lt;&gt;"",ROUND(D43/$C43,3),"")</f>
        <v/>
      </c>
      <c r="F43" s="175"/>
      <c r="G43" s="175"/>
      <c r="H43" s="175"/>
      <c r="I43" s="175"/>
      <c r="J43" s="167" t="str">
        <f>IF(COUNT(F43:I43)&gt;0,SUM(F43:I43),"")</f>
        <v/>
      </c>
      <c r="K43" s="349" t="str">
        <f>IF(J43&lt;&gt;"",ROUND(J43/$C43,3),"")</f>
        <v/>
      </c>
      <c r="L43" s="175"/>
      <c r="M43" s="319" t="str">
        <f>IF(L43&lt;&gt;"",ROUND(L43/$C43,3),"")</f>
        <v/>
      </c>
      <c r="N43" s="294"/>
      <c r="O43" s="159"/>
      <c r="P43" s="165"/>
    </row>
    <row r="44" spans="1:16" s="106" customFormat="1" ht="16.5" customHeight="1" x14ac:dyDescent="0.25">
      <c r="A44" s="164"/>
      <c r="B44" s="176" t="s">
        <v>294</v>
      </c>
      <c r="C44" s="330">
        <f>IF(COUNT(C31,C40,C43)&gt;0,SUM(C31,C40,C43),"")</f>
        <v>427</v>
      </c>
      <c r="D44" s="330">
        <f>IF(COUNT(D31,D40,D43)&gt;0,SUM(D31,D40,D43),"")</f>
        <v>43</v>
      </c>
      <c r="E44" s="319">
        <f>IF(D44&lt;&gt;"",ROUND(D44/$C44,3),"")</f>
        <v>0.10100000000000001</v>
      </c>
      <c r="F44" s="330">
        <f>IF(COUNT(F31,F40,F43)&gt;0,SUM(F31,F40,F43),"")</f>
        <v>0</v>
      </c>
      <c r="G44" s="330">
        <f>IF(COUNT(G31,G40,G43)&gt;0,SUM(G31,G40,G43),"")</f>
        <v>0</v>
      </c>
      <c r="H44" s="330">
        <f>IF(COUNT(H31,H40,H43)&gt;0,SUM(H31,H40,H43),"")</f>
        <v>3</v>
      </c>
      <c r="I44" s="330">
        <f>IF(COUNT(I31,I40,I43)&gt;0,SUM(I31,I40,I43),"")</f>
        <v>0</v>
      </c>
      <c r="J44" s="167">
        <f>IF(COUNT(F44:I44)&gt;0,SUM(F44:I44),"")</f>
        <v>3</v>
      </c>
      <c r="K44" s="349">
        <f>IF(J44&lt;&gt;"",ROUND(J44/$C44,3),"")</f>
        <v>7.0000000000000001E-3</v>
      </c>
      <c r="L44" s="330">
        <f>IF(COUNT(L31,L40,L43)&gt;0,SUM(L31,L40,L43),"")</f>
        <v>3</v>
      </c>
      <c r="M44" s="319">
        <f>IF(L44&lt;&gt;"",ROUND(L44/$C44,3),"")</f>
        <v>7.0000000000000001E-3</v>
      </c>
      <c r="N44" s="294"/>
      <c r="O44" s="159"/>
      <c r="P44" s="165"/>
    </row>
    <row r="45" spans="1:16" s="159" customFormat="1" ht="132" customHeight="1" x14ac:dyDescent="0.25">
      <c r="A45" s="517" t="s">
        <v>325</v>
      </c>
      <c r="B45" s="518"/>
      <c r="C45" s="518"/>
      <c r="D45" s="518"/>
      <c r="E45" s="518"/>
      <c r="F45" s="518"/>
      <c r="G45" s="518"/>
      <c r="H45" s="518"/>
      <c r="I45" s="518"/>
      <c r="J45" s="518"/>
      <c r="K45" s="518"/>
      <c r="L45" s="518"/>
      <c r="M45" s="518"/>
      <c r="N45" s="518"/>
    </row>
    <row r="46" spans="1:16" s="159" customFormat="1" ht="14.25" hidden="1" customHeight="1" x14ac:dyDescent="0.25">
      <c r="A46" s="372"/>
      <c r="B46" s="373"/>
      <c r="C46" s="373"/>
      <c r="D46" s="373"/>
      <c r="E46" s="373"/>
      <c r="F46" s="373"/>
      <c r="G46" s="373"/>
      <c r="H46" s="373"/>
      <c r="I46" s="373"/>
      <c r="J46" s="373"/>
      <c r="K46" s="373"/>
      <c r="L46" s="373"/>
      <c r="M46" s="373"/>
      <c r="N46" s="374"/>
    </row>
    <row r="47" spans="1:16" s="192" customFormat="1" ht="27" customHeight="1" x14ac:dyDescent="0.25">
      <c r="A47" s="490" t="s">
        <v>295</v>
      </c>
      <c r="B47" s="491"/>
      <c r="C47" s="491"/>
      <c r="D47" s="491"/>
      <c r="E47" s="491"/>
      <c r="F47" s="491"/>
      <c r="G47" s="491"/>
      <c r="H47" s="491"/>
      <c r="I47" s="491"/>
      <c r="J47" s="491"/>
      <c r="K47" s="491"/>
      <c r="L47" s="491"/>
      <c r="M47" s="491"/>
      <c r="N47" s="491"/>
      <c r="O47" s="159"/>
    </row>
    <row r="48" spans="1:16" customFormat="1" ht="49.5" customHeight="1" x14ac:dyDescent="0.25">
      <c r="A48" s="443"/>
      <c r="B48" s="544" t="s">
        <v>412</v>
      </c>
      <c r="C48" s="545"/>
      <c r="D48" s="545"/>
      <c r="E48" s="545"/>
      <c r="F48" s="545"/>
      <c r="G48" s="545"/>
      <c r="H48" s="545"/>
      <c r="I48" s="545"/>
      <c r="J48" s="545"/>
      <c r="K48" s="545"/>
      <c r="L48" s="545"/>
      <c r="M48" s="545"/>
      <c r="N48" s="444"/>
      <c r="O48" s="40"/>
    </row>
    <row r="49" spans="1:25" s="106" customFormat="1" ht="11.25" customHeight="1" x14ac:dyDescent="0.25">
      <c r="A49" s="158"/>
      <c r="B49" s="375"/>
      <c r="C49" s="375"/>
      <c r="D49" s="375"/>
      <c r="E49" s="375"/>
      <c r="F49" s="375"/>
      <c r="G49" s="375"/>
      <c r="H49" s="375"/>
      <c r="I49" s="375"/>
      <c r="J49" s="375"/>
      <c r="K49" s="375"/>
      <c r="L49" s="375"/>
      <c r="M49" s="375"/>
      <c r="O49" s="159"/>
      <c r="P49" s="376"/>
    </row>
    <row r="50" spans="1:25" s="159" customFormat="1" ht="18" customHeight="1" x14ac:dyDescent="0.25">
      <c r="A50" s="522" t="s">
        <v>322</v>
      </c>
      <c r="B50" s="523"/>
      <c r="C50" s="523"/>
      <c r="D50" s="523"/>
      <c r="E50" s="523"/>
      <c r="F50" s="523"/>
      <c r="G50" s="523"/>
      <c r="H50" s="523"/>
      <c r="I50" s="523"/>
      <c r="J50" s="523"/>
      <c r="K50" s="523"/>
      <c r="L50" s="523"/>
      <c r="M50" s="523"/>
      <c r="N50" s="523"/>
      <c r="P50" s="377"/>
    </row>
    <row r="51" spans="1:25" s="159" customFormat="1" ht="18" customHeight="1" x14ac:dyDescent="0.25">
      <c r="A51" s="375"/>
      <c r="B51" s="375"/>
      <c r="C51" s="375"/>
      <c r="D51" s="375"/>
      <c r="E51" s="375"/>
      <c r="F51" s="375"/>
      <c r="G51" s="375"/>
      <c r="H51" s="375"/>
      <c r="I51" s="375"/>
      <c r="J51" s="375"/>
      <c r="K51" s="375"/>
      <c r="L51" s="375"/>
      <c r="M51" s="375"/>
      <c r="N51" s="106"/>
      <c r="P51" s="377"/>
    </row>
    <row r="52" spans="1:25" s="159" customFormat="1" ht="15" customHeight="1" x14ac:dyDescent="0.2">
      <c r="A52" s="158"/>
      <c r="B52" s="158"/>
      <c r="C52" s="492" t="s">
        <v>221</v>
      </c>
      <c r="D52" s="492"/>
      <c r="E52" s="492"/>
      <c r="F52" s="492"/>
      <c r="G52" s="492"/>
      <c r="H52" s="492"/>
      <c r="I52" s="492"/>
      <c r="J52" s="492"/>
      <c r="K52" s="492"/>
      <c r="L52" s="492"/>
      <c r="M52" s="484"/>
      <c r="X52" s="371"/>
      <c r="Y52" s="371"/>
    </row>
    <row r="53" spans="1:25" s="158" customFormat="1" ht="17.25" customHeight="1" x14ac:dyDescent="0.2">
      <c r="B53" s="492" t="s">
        <v>49</v>
      </c>
      <c r="C53" s="485" t="s">
        <v>222</v>
      </c>
      <c r="D53" s="485" t="s">
        <v>223</v>
      </c>
      <c r="E53" s="487"/>
      <c r="F53" s="492" t="s">
        <v>230</v>
      </c>
      <c r="G53" s="492"/>
      <c r="H53" s="492"/>
      <c r="I53" s="492"/>
      <c r="J53" s="492"/>
      <c r="K53" s="484"/>
      <c r="L53" s="485" t="s">
        <v>224</v>
      </c>
      <c r="M53" s="487"/>
      <c r="N53" s="159"/>
      <c r="O53" s="159"/>
      <c r="X53" s="371"/>
      <c r="Y53" s="371"/>
    </row>
    <row r="54" spans="1:25" s="158" customFormat="1" ht="14.25" customHeight="1" x14ac:dyDescent="0.2">
      <c r="B54" s="492"/>
      <c r="C54" s="486"/>
      <c r="D54" s="486"/>
      <c r="E54" s="488"/>
      <c r="F54" s="327" t="s">
        <v>184</v>
      </c>
      <c r="G54" s="327" t="s">
        <v>288</v>
      </c>
      <c r="H54" s="327" t="s">
        <v>289</v>
      </c>
      <c r="I54" s="327" t="s">
        <v>290</v>
      </c>
      <c r="J54" s="489" t="s">
        <v>205</v>
      </c>
      <c r="K54" s="481"/>
      <c r="L54" s="486"/>
      <c r="M54" s="488"/>
      <c r="N54" s="159"/>
      <c r="O54" s="159"/>
      <c r="X54" s="371"/>
      <c r="Y54" s="371"/>
    </row>
    <row r="55" spans="1:25" s="158" customFormat="1" ht="14.25" customHeight="1" x14ac:dyDescent="0.2">
      <c r="B55" s="484"/>
      <c r="C55" s="326" t="s">
        <v>21</v>
      </c>
      <c r="D55" s="327" t="s">
        <v>21</v>
      </c>
      <c r="E55" s="327" t="s">
        <v>22</v>
      </c>
      <c r="F55" s="327" t="s">
        <v>21</v>
      </c>
      <c r="G55" s="327" t="s">
        <v>21</v>
      </c>
      <c r="H55" s="327" t="s">
        <v>21</v>
      </c>
      <c r="I55" s="327" t="s">
        <v>21</v>
      </c>
      <c r="J55" s="327" t="s">
        <v>21</v>
      </c>
      <c r="K55" s="327" t="s">
        <v>22</v>
      </c>
      <c r="L55" s="327" t="s">
        <v>21</v>
      </c>
      <c r="M55" s="327" t="s">
        <v>22</v>
      </c>
      <c r="N55" s="159"/>
      <c r="O55" s="159"/>
      <c r="X55" s="371"/>
      <c r="Y55" s="371"/>
    </row>
    <row r="56" spans="1:25" s="106" customFormat="1" ht="20.25" customHeight="1" x14ac:dyDescent="0.25">
      <c r="A56" s="164"/>
      <c r="B56" s="519" t="s">
        <v>198</v>
      </c>
      <c r="C56" s="520"/>
      <c r="D56" s="520"/>
      <c r="E56" s="520"/>
      <c r="F56" s="520"/>
      <c r="G56" s="520"/>
      <c r="H56" s="520"/>
      <c r="I56" s="520"/>
      <c r="J56" s="520"/>
      <c r="K56" s="520"/>
      <c r="L56" s="520"/>
      <c r="M56" s="521"/>
      <c r="N56" s="294"/>
      <c r="O56" s="159"/>
      <c r="P56" s="165"/>
    </row>
    <row r="57" spans="1:25" s="159" customFormat="1" ht="16.5" customHeight="1" x14ac:dyDescent="0.25">
      <c r="B57" s="160" t="s">
        <v>194</v>
      </c>
      <c r="C57" s="350">
        <v>272</v>
      </c>
      <c r="D57" s="167">
        <v>57</v>
      </c>
      <c r="E57" s="319">
        <f t="shared" ref="E57:E62" si="14">IF(D57&lt;&gt;"",ROUND(D57/$C57,3),"")</f>
        <v>0.21</v>
      </c>
      <c r="F57" s="479"/>
      <c r="G57" s="480"/>
      <c r="H57" s="480"/>
      <c r="I57" s="481"/>
      <c r="J57" s="167">
        <v>0</v>
      </c>
      <c r="K57" s="319">
        <f t="shared" ref="K57:K61" si="15">IF(J57&lt;&gt;"",ROUND(J57/$C57,3),"")</f>
        <v>0</v>
      </c>
      <c r="L57" s="167">
        <v>36</v>
      </c>
      <c r="M57" s="319">
        <f t="shared" ref="M57:M62" si="16">IF(L57&lt;&gt;"",ROUND(L57/$C57,3),"")</f>
        <v>0.13200000000000001</v>
      </c>
      <c r="N57" s="162"/>
      <c r="O57" s="159">
        <v>9</v>
      </c>
    </row>
    <row r="58" spans="1:25" s="159" customFormat="1" ht="16.5" customHeight="1" x14ac:dyDescent="0.2">
      <c r="B58" s="160" t="s">
        <v>195</v>
      </c>
      <c r="C58" s="350">
        <v>256</v>
      </c>
      <c r="D58" s="167">
        <v>40</v>
      </c>
      <c r="E58" s="319">
        <f t="shared" si="14"/>
        <v>0.156</v>
      </c>
      <c r="F58" s="479"/>
      <c r="G58" s="480"/>
      <c r="H58" s="480"/>
      <c r="I58" s="481"/>
      <c r="J58" s="167">
        <v>0</v>
      </c>
      <c r="K58" s="319">
        <f t="shared" si="15"/>
        <v>0</v>
      </c>
      <c r="L58" s="167">
        <v>14</v>
      </c>
      <c r="M58" s="319">
        <f t="shared" si="16"/>
        <v>5.5E-2</v>
      </c>
      <c r="N58" s="162"/>
      <c r="O58" s="159">
        <v>10</v>
      </c>
      <c r="T58" s="371"/>
      <c r="U58" s="371"/>
    </row>
    <row r="59" spans="1:25" s="159" customFormat="1" ht="16.5" customHeight="1" x14ac:dyDescent="0.2">
      <c r="B59" s="160" t="s">
        <v>196</v>
      </c>
      <c r="C59" s="350">
        <v>258</v>
      </c>
      <c r="D59" s="167">
        <v>40</v>
      </c>
      <c r="E59" s="319">
        <f t="shared" si="14"/>
        <v>0.155</v>
      </c>
      <c r="F59" s="479"/>
      <c r="G59" s="480"/>
      <c r="H59" s="480"/>
      <c r="I59" s="481"/>
      <c r="J59" s="167">
        <v>17</v>
      </c>
      <c r="K59" s="319">
        <f t="shared" si="15"/>
        <v>6.6000000000000003E-2</v>
      </c>
      <c r="L59" s="167">
        <v>17</v>
      </c>
      <c r="M59" s="319">
        <f t="shared" si="16"/>
        <v>6.6000000000000003E-2</v>
      </c>
      <c r="N59" s="162"/>
      <c r="O59" s="159">
        <v>11</v>
      </c>
      <c r="T59" s="371"/>
      <c r="U59" s="371"/>
    </row>
    <row r="60" spans="1:25" s="159" customFormat="1" ht="16.5" customHeight="1" x14ac:dyDescent="0.2">
      <c r="B60" s="160" t="s">
        <v>197</v>
      </c>
      <c r="C60" s="350">
        <v>243</v>
      </c>
      <c r="D60" s="167">
        <v>21</v>
      </c>
      <c r="E60" s="319">
        <f t="shared" si="14"/>
        <v>8.5999999999999993E-2</v>
      </c>
      <c r="F60" s="479"/>
      <c r="G60" s="480"/>
      <c r="H60" s="480"/>
      <c r="I60" s="481"/>
      <c r="J60" s="167">
        <v>11</v>
      </c>
      <c r="K60" s="319">
        <f t="shared" si="15"/>
        <v>4.4999999999999998E-2</v>
      </c>
      <c r="L60" s="167">
        <v>17</v>
      </c>
      <c r="M60" s="319">
        <f t="shared" si="16"/>
        <v>7.0000000000000007E-2</v>
      </c>
      <c r="N60" s="162"/>
      <c r="O60" s="159">
        <v>12</v>
      </c>
      <c r="T60" s="371"/>
      <c r="U60" s="371"/>
    </row>
    <row r="61" spans="1:25" s="159" customFormat="1" ht="16.5" customHeight="1" x14ac:dyDescent="0.25">
      <c r="B61" s="168" t="s">
        <v>189</v>
      </c>
      <c r="C61" s="350">
        <v>233</v>
      </c>
      <c r="D61" s="167">
        <v>26</v>
      </c>
      <c r="E61" s="319">
        <f t="shared" si="14"/>
        <v>0.112</v>
      </c>
      <c r="F61" s="479"/>
      <c r="G61" s="480"/>
      <c r="H61" s="480"/>
      <c r="I61" s="481"/>
      <c r="J61" s="167">
        <v>2</v>
      </c>
      <c r="K61" s="319">
        <f t="shared" si="15"/>
        <v>8.9999999999999993E-3</v>
      </c>
      <c r="L61" s="167">
        <v>8</v>
      </c>
      <c r="M61" s="319">
        <f t="shared" si="16"/>
        <v>3.4000000000000002E-2</v>
      </c>
      <c r="O61" s="159">
        <v>65</v>
      </c>
    </row>
    <row r="62" spans="1:25" s="159" customFormat="1" ht="16.5" customHeight="1" x14ac:dyDescent="0.25">
      <c r="B62" s="168" t="s">
        <v>293</v>
      </c>
      <c r="C62" s="328">
        <v>219</v>
      </c>
      <c r="D62" s="174">
        <v>21</v>
      </c>
      <c r="E62" s="349">
        <f t="shared" si="14"/>
        <v>9.6000000000000002E-2</v>
      </c>
      <c r="F62" s="174">
        <v>0</v>
      </c>
      <c r="G62" s="174">
        <v>0</v>
      </c>
      <c r="H62" s="174">
        <v>7</v>
      </c>
      <c r="I62" s="174">
        <v>0</v>
      </c>
      <c r="J62" s="167">
        <f>IF(COUNT(F62:I62)&gt;0,SUM(F62:I62),"")</f>
        <v>7</v>
      </c>
      <c r="K62" s="349">
        <f t="shared" ref="K62" si="17">IF(J62&lt;&gt;"",ROUND(J62/$C62,3),"")</f>
        <v>3.2000000000000001E-2</v>
      </c>
      <c r="L62" s="174">
        <v>8</v>
      </c>
      <c r="M62" s="349">
        <f t="shared" si="16"/>
        <v>3.6999999999999998E-2</v>
      </c>
    </row>
    <row r="63" spans="1:25" s="106" customFormat="1" ht="20.25" customHeight="1" x14ac:dyDescent="0.2">
      <c r="A63" s="164"/>
      <c r="B63" s="511" t="s">
        <v>193</v>
      </c>
      <c r="C63" s="511"/>
      <c r="D63" s="511"/>
      <c r="E63" s="511"/>
      <c r="F63" s="511"/>
      <c r="G63" s="511"/>
      <c r="H63" s="511"/>
      <c r="I63" s="511"/>
      <c r="J63" s="511"/>
      <c r="K63" s="511"/>
      <c r="L63" s="511"/>
      <c r="M63" s="484"/>
      <c r="N63" s="294"/>
      <c r="O63" s="159"/>
      <c r="P63" s="165"/>
      <c r="T63" s="371"/>
      <c r="U63" s="371"/>
    </row>
    <row r="64" spans="1:25" s="106" customFormat="1" ht="16.5" customHeight="1" x14ac:dyDescent="0.25">
      <c r="A64" s="164"/>
      <c r="B64" s="329" t="s">
        <v>189</v>
      </c>
      <c r="C64" s="350">
        <v>18</v>
      </c>
      <c r="D64" s="167">
        <v>0</v>
      </c>
      <c r="E64" s="319">
        <f>IF(D64&lt;&gt;"",ROUND(D64/$C64,3),"")</f>
        <v>0</v>
      </c>
      <c r="F64" s="479"/>
      <c r="G64" s="480"/>
      <c r="H64" s="480"/>
      <c r="I64" s="481"/>
      <c r="J64" s="167">
        <v>1</v>
      </c>
      <c r="K64" s="319">
        <f t="shared" ref="K64" si="18">IF(J64&lt;&gt;"",ROUND(J64/$C64,3),"")</f>
        <v>5.6000000000000001E-2</v>
      </c>
      <c r="L64" s="167">
        <v>4</v>
      </c>
      <c r="M64" s="319">
        <f>IF(L64&lt;&gt;"",ROUND(L64/$C64,3),"")</f>
        <v>0.222</v>
      </c>
      <c r="N64" s="294"/>
      <c r="O64" s="159">
        <v>66</v>
      </c>
      <c r="P64" s="165"/>
    </row>
    <row r="65" spans="1:21" s="159" customFormat="1" ht="16.5" customHeight="1" x14ac:dyDescent="0.25">
      <c r="B65" s="329" t="s">
        <v>293</v>
      </c>
      <c r="C65" s="328">
        <v>18</v>
      </c>
      <c r="D65" s="174">
        <v>0</v>
      </c>
      <c r="E65" s="349">
        <f>IF(D65&lt;&gt;"",ROUND(D65/$C65,3),"")</f>
        <v>0</v>
      </c>
      <c r="F65" s="174">
        <v>0</v>
      </c>
      <c r="G65" s="174">
        <v>0</v>
      </c>
      <c r="H65" s="174">
        <v>0</v>
      </c>
      <c r="I65" s="174">
        <v>0</v>
      </c>
      <c r="J65" s="167">
        <f>IF(COUNT(F65:I65)&gt;0,SUM(F65:I65),"")</f>
        <v>0</v>
      </c>
      <c r="K65" s="349">
        <f>IF(J65&lt;&gt;"",ROUND(J65/$C65,3),"")</f>
        <v>0</v>
      </c>
      <c r="L65" s="174">
        <v>0</v>
      </c>
      <c r="M65" s="349">
        <f>IF(L65&lt;&gt;"",ROUND(L65/$C65,3),"")</f>
        <v>0</v>
      </c>
    </row>
    <row r="66" spans="1:21" s="106" customFormat="1" ht="20.25" customHeight="1" x14ac:dyDescent="0.2">
      <c r="A66" s="164"/>
      <c r="B66" s="509" t="s">
        <v>27</v>
      </c>
      <c r="C66" s="510"/>
      <c r="D66" s="510"/>
      <c r="E66" s="510"/>
      <c r="F66" s="510"/>
      <c r="G66" s="510"/>
      <c r="H66" s="510"/>
      <c r="I66" s="510"/>
      <c r="J66" s="510"/>
      <c r="K66" s="510"/>
      <c r="L66" s="510"/>
      <c r="M66" s="484"/>
      <c r="N66" s="294"/>
      <c r="O66" s="159"/>
      <c r="P66" s="165"/>
      <c r="T66" s="371"/>
      <c r="U66" s="371"/>
    </row>
    <row r="67" spans="1:21" s="159" customFormat="1" ht="16.5" customHeight="1" x14ac:dyDescent="0.2">
      <c r="B67" s="171" t="s">
        <v>159</v>
      </c>
      <c r="C67" s="350" t="s">
        <v>118</v>
      </c>
      <c r="D67" s="167" t="s">
        <v>118</v>
      </c>
      <c r="E67" s="319" t="str">
        <f t="shared" ref="E67:E72" si="19">IF(D67&lt;&gt;"",ROUND(D67/$C67,3),"")</f>
        <v/>
      </c>
      <c r="F67" s="479"/>
      <c r="G67" s="480"/>
      <c r="H67" s="480"/>
      <c r="I67" s="481"/>
      <c r="J67" s="167" t="s">
        <v>118</v>
      </c>
      <c r="K67" s="319" t="str">
        <f t="shared" ref="K67:K71" si="20">IF(J67&lt;&gt;"",ROUND(J67/$C67,3),"")</f>
        <v/>
      </c>
      <c r="L67" s="167" t="s">
        <v>118</v>
      </c>
      <c r="M67" s="319" t="str">
        <f t="shared" ref="M67:M72" si="21">IF(L67&lt;&gt;"",ROUND(L67/$C67,3),"")</f>
        <v/>
      </c>
      <c r="N67" s="162"/>
      <c r="O67" s="159">
        <v>13</v>
      </c>
      <c r="T67" s="371"/>
      <c r="U67" s="371"/>
    </row>
    <row r="68" spans="1:21" s="159" customFormat="1" ht="16.5" customHeight="1" x14ac:dyDescent="0.2">
      <c r="B68" s="171" t="s">
        <v>59</v>
      </c>
      <c r="C68" s="350" t="s">
        <v>118</v>
      </c>
      <c r="D68" s="167" t="s">
        <v>118</v>
      </c>
      <c r="E68" s="319" t="str">
        <f t="shared" si="19"/>
        <v/>
      </c>
      <c r="F68" s="479"/>
      <c r="G68" s="480"/>
      <c r="H68" s="480"/>
      <c r="I68" s="481"/>
      <c r="J68" s="167" t="s">
        <v>118</v>
      </c>
      <c r="K68" s="319" t="str">
        <f t="shared" si="20"/>
        <v/>
      </c>
      <c r="L68" s="167" t="s">
        <v>118</v>
      </c>
      <c r="M68" s="319" t="str">
        <f t="shared" si="21"/>
        <v/>
      </c>
      <c r="N68" s="162"/>
      <c r="O68" s="159">
        <v>14</v>
      </c>
      <c r="T68" s="371"/>
      <c r="U68" s="371"/>
    </row>
    <row r="69" spans="1:21" s="159" customFormat="1" ht="16.5" customHeight="1" x14ac:dyDescent="0.2">
      <c r="B69" s="171" t="s">
        <v>124</v>
      </c>
      <c r="C69" s="350" t="s">
        <v>118</v>
      </c>
      <c r="D69" s="167" t="s">
        <v>118</v>
      </c>
      <c r="E69" s="319" t="str">
        <f t="shared" si="19"/>
        <v/>
      </c>
      <c r="F69" s="479"/>
      <c r="G69" s="480"/>
      <c r="H69" s="480"/>
      <c r="I69" s="481"/>
      <c r="J69" s="167" t="s">
        <v>118</v>
      </c>
      <c r="K69" s="319" t="str">
        <f t="shared" si="20"/>
        <v/>
      </c>
      <c r="L69" s="167" t="s">
        <v>118</v>
      </c>
      <c r="M69" s="319" t="str">
        <f t="shared" si="21"/>
        <v/>
      </c>
      <c r="N69" s="162"/>
      <c r="O69" s="159">
        <v>15</v>
      </c>
      <c r="T69" s="371"/>
      <c r="U69" s="371"/>
    </row>
    <row r="70" spans="1:21" s="159" customFormat="1" ht="16.5" customHeight="1" x14ac:dyDescent="0.2">
      <c r="B70" s="171" t="s">
        <v>154</v>
      </c>
      <c r="C70" s="350" t="s">
        <v>118</v>
      </c>
      <c r="D70" s="167" t="s">
        <v>118</v>
      </c>
      <c r="E70" s="319" t="str">
        <f t="shared" si="19"/>
        <v/>
      </c>
      <c r="F70" s="479"/>
      <c r="G70" s="480"/>
      <c r="H70" s="480"/>
      <c r="I70" s="481"/>
      <c r="J70" s="167" t="s">
        <v>118</v>
      </c>
      <c r="K70" s="319" t="str">
        <f t="shared" si="20"/>
        <v/>
      </c>
      <c r="L70" s="167" t="s">
        <v>118</v>
      </c>
      <c r="M70" s="319" t="str">
        <f t="shared" si="21"/>
        <v/>
      </c>
      <c r="N70" s="162"/>
      <c r="O70" s="159">
        <v>16</v>
      </c>
      <c r="T70" s="371"/>
      <c r="U70" s="371"/>
    </row>
    <row r="71" spans="1:21" s="159" customFormat="1" ht="16.5" customHeight="1" x14ac:dyDescent="0.25">
      <c r="B71" s="172" t="s">
        <v>189</v>
      </c>
      <c r="C71" s="350" t="s">
        <v>118</v>
      </c>
      <c r="D71" s="167" t="s">
        <v>118</v>
      </c>
      <c r="E71" s="319" t="str">
        <f t="shared" si="19"/>
        <v/>
      </c>
      <c r="F71" s="479"/>
      <c r="G71" s="480"/>
      <c r="H71" s="480"/>
      <c r="I71" s="481"/>
      <c r="J71" s="167" t="s">
        <v>118</v>
      </c>
      <c r="K71" s="319" t="str">
        <f t="shared" si="20"/>
        <v/>
      </c>
      <c r="L71" s="167" t="s">
        <v>118</v>
      </c>
      <c r="M71" s="319" t="str">
        <f t="shared" si="21"/>
        <v/>
      </c>
      <c r="N71" s="162"/>
      <c r="O71" s="159">
        <v>67</v>
      </c>
    </row>
    <row r="72" spans="1:21" s="159" customFormat="1" ht="16.5" customHeight="1" x14ac:dyDescent="0.25">
      <c r="B72" s="172" t="s">
        <v>293</v>
      </c>
      <c r="C72" s="328"/>
      <c r="D72" s="174"/>
      <c r="E72" s="349" t="str">
        <f t="shared" si="19"/>
        <v/>
      </c>
      <c r="F72" s="174"/>
      <c r="G72" s="174"/>
      <c r="H72" s="174"/>
      <c r="I72" s="174"/>
      <c r="J72" s="167" t="str">
        <f>IF(COUNT(F72:I72)&gt;0,SUM(F72:I72),"")</f>
        <v/>
      </c>
      <c r="K72" s="349" t="str">
        <f t="shared" ref="K72" si="22">IF(J72&lt;&gt;"",ROUND(J72/$C72,3),"")</f>
        <v/>
      </c>
      <c r="L72" s="174"/>
      <c r="M72" s="349" t="str">
        <f t="shared" si="21"/>
        <v/>
      </c>
      <c r="N72" s="162"/>
    </row>
    <row r="73" spans="1:21" s="106" customFormat="1" ht="20.25" customHeight="1" x14ac:dyDescent="0.2">
      <c r="A73" s="164"/>
      <c r="B73" s="507" t="s">
        <v>26</v>
      </c>
      <c r="C73" s="508"/>
      <c r="D73" s="508"/>
      <c r="E73" s="508"/>
      <c r="F73" s="508"/>
      <c r="G73" s="508"/>
      <c r="H73" s="508"/>
      <c r="I73" s="508"/>
      <c r="J73" s="508"/>
      <c r="K73" s="508"/>
      <c r="L73" s="508"/>
      <c r="M73" s="484"/>
      <c r="N73" s="294"/>
      <c r="O73" s="159"/>
      <c r="P73" s="165"/>
      <c r="T73" s="371"/>
      <c r="U73" s="371"/>
    </row>
    <row r="74" spans="1:21" s="159" customFormat="1" ht="16.5" customHeight="1" x14ac:dyDescent="0.2">
      <c r="B74" s="179" t="s">
        <v>159</v>
      </c>
      <c r="C74" s="350" t="s">
        <v>118</v>
      </c>
      <c r="D74" s="167" t="s">
        <v>118</v>
      </c>
      <c r="E74" s="319" t="str">
        <f t="shared" ref="E74:E79" si="23">IF(D74&lt;&gt;"",ROUND(D74/$C74,3),"")</f>
        <v/>
      </c>
      <c r="F74" s="479"/>
      <c r="G74" s="480"/>
      <c r="H74" s="480"/>
      <c r="I74" s="481"/>
      <c r="J74" s="167" t="s">
        <v>118</v>
      </c>
      <c r="K74" s="319" t="str">
        <f t="shared" ref="K74:K78" si="24">IF(J74&lt;&gt;"",ROUND(J74/$C74,3),"")</f>
        <v/>
      </c>
      <c r="L74" s="167" t="s">
        <v>118</v>
      </c>
      <c r="M74" s="319" t="str">
        <f t="shared" ref="M74:M79" si="25">IF(L74&lt;&gt;"",ROUND(L74/$C74,3),"")</f>
        <v/>
      </c>
      <c r="N74" s="162"/>
      <c r="O74" s="159">
        <v>17</v>
      </c>
      <c r="T74" s="371"/>
      <c r="U74" s="371"/>
    </row>
    <row r="75" spans="1:21" s="159" customFormat="1" ht="16.5" customHeight="1" x14ac:dyDescent="0.2">
      <c r="B75" s="179" t="s">
        <v>59</v>
      </c>
      <c r="C75" s="350" t="s">
        <v>118</v>
      </c>
      <c r="D75" s="167" t="s">
        <v>118</v>
      </c>
      <c r="E75" s="319" t="str">
        <f t="shared" si="23"/>
        <v/>
      </c>
      <c r="F75" s="479"/>
      <c r="G75" s="480"/>
      <c r="H75" s="480"/>
      <c r="I75" s="481"/>
      <c r="J75" s="167" t="s">
        <v>118</v>
      </c>
      <c r="K75" s="319" t="str">
        <f t="shared" si="24"/>
        <v/>
      </c>
      <c r="L75" s="167" t="s">
        <v>118</v>
      </c>
      <c r="M75" s="319" t="str">
        <f t="shared" si="25"/>
        <v/>
      </c>
      <c r="N75" s="162"/>
      <c r="O75" s="159">
        <v>18</v>
      </c>
      <c r="T75" s="371"/>
      <c r="U75" s="371"/>
    </row>
    <row r="76" spans="1:21" s="159" customFormat="1" ht="16.5" customHeight="1" x14ac:dyDescent="0.2">
      <c r="B76" s="179" t="s">
        <v>124</v>
      </c>
      <c r="C76" s="350" t="s">
        <v>118</v>
      </c>
      <c r="D76" s="167" t="s">
        <v>118</v>
      </c>
      <c r="E76" s="319" t="str">
        <f t="shared" si="23"/>
        <v/>
      </c>
      <c r="F76" s="479"/>
      <c r="G76" s="480"/>
      <c r="H76" s="480"/>
      <c r="I76" s="481"/>
      <c r="J76" s="167" t="s">
        <v>118</v>
      </c>
      <c r="K76" s="319" t="str">
        <f t="shared" si="24"/>
        <v/>
      </c>
      <c r="L76" s="167" t="s">
        <v>118</v>
      </c>
      <c r="M76" s="319" t="str">
        <f t="shared" si="25"/>
        <v/>
      </c>
      <c r="N76" s="162"/>
      <c r="O76" s="159">
        <v>19</v>
      </c>
      <c r="T76" s="371"/>
      <c r="U76" s="371"/>
    </row>
    <row r="77" spans="1:21" s="159" customFormat="1" ht="16.5" customHeight="1" x14ac:dyDescent="0.25">
      <c r="B77" s="179" t="s">
        <v>154</v>
      </c>
      <c r="C77" s="350" t="s">
        <v>118</v>
      </c>
      <c r="D77" s="167" t="s">
        <v>118</v>
      </c>
      <c r="E77" s="319" t="str">
        <f t="shared" si="23"/>
        <v/>
      </c>
      <c r="F77" s="479"/>
      <c r="G77" s="480"/>
      <c r="H77" s="480"/>
      <c r="I77" s="481"/>
      <c r="J77" s="167" t="s">
        <v>118</v>
      </c>
      <c r="K77" s="319" t="str">
        <f t="shared" si="24"/>
        <v/>
      </c>
      <c r="L77" s="167" t="s">
        <v>118</v>
      </c>
      <c r="M77" s="319" t="str">
        <f t="shared" si="25"/>
        <v/>
      </c>
      <c r="N77" s="162"/>
      <c r="O77" s="159">
        <v>20</v>
      </c>
    </row>
    <row r="78" spans="1:21" s="106" customFormat="1" ht="16.5" customHeight="1" x14ac:dyDescent="0.25">
      <c r="A78" s="164"/>
      <c r="B78" s="179" t="s">
        <v>189</v>
      </c>
      <c r="C78" s="350" t="s">
        <v>118</v>
      </c>
      <c r="D78" s="167" t="s">
        <v>118</v>
      </c>
      <c r="E78" s="319" t="str">
        <f t="shared" si="23"/>
        <v/>
      </c>
      <c r="F78" s="479"/>
      <c r="G78" s="480"/>
      <c r="H78" s="480"/>
      <c r="I78" s="481"/>
      <c r="J78" s="167" t="s">
        <v>118</v>
      </c>
      <c r="K78" s="319" t="str">
        <f t="shared" si="24"/>
        <v/>
      </c>
      <c r="L78" s="167" t="s">
        <v>118</v>
      </c>
      <c r="M78" s="319" t="str">
        <f t="shared" si="25"/>
        <v/>
      </c>
      <c r="N78" s="294"/>
      <c r="O78" s="159">
        <v>68</v>
      </c>
      <c r="P78" s="165"/>
    </row>
    <row r="79" spans="1:21" s="159" customFormat="1" ht="16.5" customHeight="1" x14ac:dyDescent="0.25">
      <c r="B79" s="179" t="s">
        <v>293</v>
      </c>
      <c r="C79" s="328"/>
      <c r="D79" s="174"/>
      <c r="E79" s="349" t="str">
        <f t="shared" si="23"/>
        <v/>
      </c>
      <c r="F79" s="174"/>
      <c r="G79" s="174"/>
      <c r="H79" s="174"/>
      <c r="I79" s="174"/>
      <c r="J79" s="167" t="str">
        <f>IF(COUNT(F79:I79)&gt;0,SUM(F79:I79),"")</f>
        <v/>
      </c>
      <c r="K79" s="349" t="str">
        <f t="shared" ref="K79" si="26">IF(J79&lt;&gt;"",ROUND(J79/$C79,3),"")</f>
        <v/>
      </c>
      <c r="L79" s="174"/>
      <c r="M79" s="349" t="str">
        <f t="shared" si="25"/>
        <v/>
      </c>
    </row>
    <row r="80" spans="1:21" s="106" customFormat="1" ht="20.25" customHeight="1" x14ac:dyDescent="0.25">
      <c r="A80" s="164"/>
      <c r="B80" s="513" t="s">
        <v>123</v>
      </c>
      <c r="C80" s="514"/>
      <c r="D80" s="514"/>
      <c r="E80" s="514"/>
      <c r="F80" s="514"/>
      <c r="G80" s="514"/>
      <c r="H80" s="514"/>
      <c r="I80" s="514"/>
      <c r="J80" s="514"/>
      <c r="K80" s="514"/>
      <c r="L80" s="514"/>
      <c r="M80" s="484"/>
      <c r="N80" s="294"/>
      <c r="O80" s="159"/>
      <c r="P80" s="165"/>
    </row>
    <row r="81" spans="1:16" s="159" customFormat="1" ht="16.5" customHeight="1" x14ac:dyDescent="0.25">
      <c r="B81" s="178" t="s">
        <v>159</v>
      </c>
      <c r="C81" s="350" t="s">
        <v>118</v>
      </c>
      <c r="D81" s="167" t="s">
        <v>118</v>
      </c>
      <c r="E81" s="319" t="str">
        <f t="shared" ref="E81:E86" si="27">IF(D81&lt;&gt;"",ROUND(D81/$C81,3),"")</f>
        <v/>
      </c>
      <c r="F81" s="479"/>
      <c r="G81" s="480"/>
      <c r="H81" s="480"/>
      <c r="I81" s="481"/>
      <c r="J81" s="167" t="s">
        <v>118</v>
      </c>
      <c r="K81" s="319" t="str">
        <f t="shared" ref="K81:K85" si="28">IF(J81&lt;&gt;"",ROUND(J81/$C81,3),"")</f>
        <v/>
      </c>
      <c r="L81" s="167" t="s">
        <v>118</v>
      </c>
      <c r="M81" s="319" t="str">
        <f t="shared" ref="M81:M86" si="29">IF(L81&lt;&gt;"",ROUND(L81/$C81,3),"")</f>
        <v/>
      </c>
      <c r="N81" s="162"/>
      <c r="O81" s="159">
        <v>21</v>
      </c>
    </row>
    <row r="82" spans="1:16" s="159" customFormat="1" ht="16.5" customHeight="1" x14ac:dyDescent="0.25">
      <c r="B82" s="178" t="s">
        <v>59</v>
      </c>
      <c r="C82" s="350" t="s">
        <v>118</v>
      </c>
      <c r="D82" s="167" t="s">
        <v>118</v>
      </c>
      <c r="E82" s="319" t="str">
        <f t="shared" si="27"/>
        <v/>
      </c>
      <c r="F82" s="479"/>
      <c r="G82" s="480"/>
      <c r="H82" s="480"/>
      <c r="I82" s="481"/>
      <c r="J82" s="167" t="s">
        <v>118</v>
      </c>
      <c r="K82" s="319" t="str">
        <f t="shared" si="28"/>
        <v/>
      </c>
      <c r="L82" s="167" t="s">
        <v>118</v>
      </c>
      <c r="M82" s="319" t="str">
        <f t="shared" si="29"/>
        <v/>
      </c>
      <c r="N82" s="162"/>
      <c r="O82" s="159">
        <v>22</v>
      </c>
    </row>
    <row r="83" spans="1:16" s="159" customFormat="1" ht="16.5" customHeight="1" x14ac:dyDescent="0.25">
      <c r="B83" s="178" t="s">
        <v>124</v>
      </c>
      <c r="C83" s="350" t="s">
        <v>118</v>
      </c>
      <c r="D83" s="167" t="s">
        <v>118</v>
      </c>
      <c r="E83" s="319" t="str">
        <f t="shared" si="27"/>
        <v/>
      </c>
      <c r="F83" s="479"/>
      <c r="G83" s="480"/>
      <c r="H83" s="480"/>
      <c r="I83" s="481"/>
      <c r="J83" s="167" t="s">
        <v>118</v>
      </c>
      <c r="K83" s="319" t="str">
        <f t="shared" si="28"/>
        <v/>
      </c>
      <c r="L83" s="167" t="s">
        <v>118</v>
      </c>
      <c r="M83" s="319" t="str">
        <f t="shared" si="29"/>
        <v/>
      </c>
      <c r="N83" s="162"/>
      <c r="O83" s="159">
        <v>23</v>
      </c>
    </row>
    <row r="84" spans="1:16" s="159" customFormat="1" ht="16.5" customHeight="1" x14ac:dyDescent="0.25">
      <c r="B84" s="178" t="s">
        <v>154</v>
      </c>
      <c r="C84" s="350" t="s">
        <v>118</v>
      </c>
      <c r="D84" s="167" t="s">
        <v>118</v>
      </c>
      <c r="E84" s="319" t="str">
        <f t="shared" si="27"/>
        <v/>
      </c>
      <c r="F84" s="479"/>
      <c r="G84" s="480"/>
      <c r="H84" s="480"/>
      <c r="I84" s="481"/>
      <c r="J84" s="167" t="s">
        <v>118</v>
      </c>
      <c r="K84" s="319" t="str">
        <f t="shared" si="28"/>
        <v/>
      </c>
      <c r="L84" s="167" t="s">
        <v>118</v>
      </c>
      <c r="M84" s="319" t="str">
        <f t="shared" si="29"/>
        <v/>
      </c>
      <c r="N84" s="162"/>
      <c r="O84" s="159">
        <v>24</v>
      </c>
    </row>
    <row r="85" spans="1:16" s="106" customFormat="1" ht="16.5" customHeight="1" x14ac:dyDescent="0.25">
      <c r="A85" s="164"/>
      <c r="B85" s="178" t="s">
        <v>189</v>
      </c>
      <c r="C85" s="350" t="s">
        <v>118</v>
      </c>
      <c r="D85" s="167" t="s">
        <v>118</v>
      </c>
      <c r="E85" s="319" t="str">
        <f t="shared" si="27"/>
        <v/>
      </c>
      <c r="F85" s="479"/>
      <c r="G85" s="480"/>
      <c r="H85" s="480"/>
      <c r="I85" s="481"/>
      <c r="J85" s="167" t="s">
        <v>118</v>
      </c>
      <c r="K85" s="319" t="str">
        <f t="shared" si="28"/>
        <v/>
      </c>
      <c r="L85" s="167" t="s">
        <v>118</v>
      </c>
      <c r="M85" s="319" t="str">
        <f t="shared" si="29"/>
        <v/>
      </c>
      <c r="N85" s="294"/>
      <c r="O85" s="159">
        <v>69</v>
      </c>
      <c r="P85" s="165"/>
    </row>
    <row r="86" spans="1:16" s="159" customFormat="1" ht="16.5" customHeight="1" x14ac:dyDescent="0.25">
      <c r="B86" s="178" t="s">
        <v>293</v>
      </c>
      <c r="C86" s="328"/>
      <c r="D86" s="174"/>
      <c r="E86" s="349" t="str">
        <f t="shared" si="27"/>
        <v/>
      </c>
      <c r="F86" s="174"/>
      <c r="G86" s="174"/>
      <c r="H86" s="174"/>
      <c r="I86" s="174"/>
      <c r="J86" s="167" t="str">
        <f>IF(COUNT(F86:I86)&gt;0,SUM(F86:I86),"")</f>
        <v/>
      </c>
      <c r="K86" s="349" t="str">
        <f t="shared" ref="K86" si="30">IF(J86&lt;&gt;"",ROUND(J86/$C86,3),"")</f>
        <v/>
      </c>
      <c r="L86" s="174"/>
      <c r="M86" s="349" t="str">
        <f t="shared" si="29"/>
        <v/>
      </c>
    </row>
    <row r="87" spans="1:16" s="106" customFormat="1" ht="20.25" customHeight="1" x14ac:dyDescent="0.25">
      <c r="A87" s="164"/>
      <c r="B87" s="512" t="s">
        <v>227</v>
      </c>
      <c r="C87" s="512"/>
      <c r="D87" s="512"/>
      <c r="E87" s="512"/>
      <c r="F87" s="512"/>
      <c r="G87" s="512"/>
      <c r="H87" s="512"/>
      <c r="I87" s="512"/>
      <c r="J87" s="512"/>
      <c r="K87" s="512"/>
      <c r="L87" s="512"/>
      <c r="M87" s="484"/>
      <c r="N87" s="294"/>
      <c r="O87" s="159"/>
      <c r="P87" s="165"/>
    </row>
    <row r="88" spans="1:16" s="106" customFormat="1" ht="16.5" customHeight="1" x14ac:dyDescent="0.25">
      <c r="A88" s="164"/>
      <c r="B88" s="173" t="s">
        <v>189</v>
      </c>
      <c r="C88" s="350" t="s">
        <v>118</v>
      </c>
      <c r="D88" s="167" t="s">
        <v>118</v>
      </c>
      <c r="E88" s="319" t="str">
        <f>IF(D88&lt;&gt;"",ROUND(D88/$C88,3),"")</f>
        <v/>
      </c>
      <c r="F88" s="479"/>
      <c r="G88" s="480"/>
      <c r="H88" s="480"/>
      <c r="I88" s="481"/>
      <c r="J88" s="167" t="s">
        <v>118</v>
      </c>
      <c r="K88" s="319" t="str">
        <f t="shared" ref="K88" si="31">IF(J88&lt;&gt;"",ROUND(J88/$C88,3),"")</f>
        <v/>
      </c>
      <c r="L88" s="167" t="s">
        <v>118</v>
      </c>
      <c r="M88" s="319" t="str">
        <f>IF(L88&lt;&gt;"",ROUND(L88/$C88,3),"")</f>
        <v/>
      </c>
      <c r="N88" s="294"/>
      <c r="O88" s="159">
        <v>70</v>
      </c>
      <c r="P88" s="165"/>
    </row>
    <row r="89" spans="1:16" s="106" customFormat="1" ht="16.5" customHeight="1" x14ac:dyDescent="0.25">
      <c r="A89" s="164"/>
      <c r="B89" s="173" t="s">
        <v>293</v>
      </c>
      <c r="C89" s="328"/>
      <c r="D89" s="175"/>
      <c r="E89" s="349" t="str">
        <f>IF(D89&lt;&gt;"",ROUND(D89/$C89,3),"")</f>
        <v/>
      </c>
      <c r="F89" s="175"/>
      <c r="G89" s="175"/>
      <c r="H89" s="175"/>
      <c r="I89" s="175"/>
      <c r="J89" s="167" t="str">
        <f>IF(COUNT(F89:I89)&gt;0,SUM(F89:I89),"")</f>
        <v/>
      </c>
      <c r="K89" s="349" t="str">
        <f>IF(J89&lt;&gt;"",ROUND(J89/$C89,3),"")</f>
        <v/>
      </c>
      <c r="L89" s="175"/>
      <c r="M89" s="319" t="str">
        <f>IF(L89&lt;&gt;"",ROUND(L89/$C89,3),"")</f>
        <v/>
      </c>
      <c r="N89" s="294"/>
      <c r="O89" s="159"/>
      <c r="P89" s="165"/>
    </row>
    <row r="90" spans="1:16" s="106" customFormat="1" ht="16.5" customHeight="1" x14ac:dyDescent="0.25">
      <c r="A90" s="164"/>
      <c r="B90" s="176" t="s">
        <v>294</v>
      </c>
      <c r="C90" s="330">
        <f>IF(COUNT(C62,C65,C72,C79,C86,C89)&gt;0,SUM(C62,C65,C72,C79,C86,C89),"")</f>
        <v>237</v>
      </c>
      <c r="D90" s="330">
        <f>IF(COUNT(D62,D65,D72,D79,D86,D89)&gt;0,SUM(D62,D65,D72,D79,D86,D89),"")</f>
        <v>21</v>
      </c>
      <c r="E90" s="319">
        <f>IF(D90&lt;&gt;"",ROUND(D90/$C90,3),"")</f>
        <v>8.8999999999999996E-2</v>
      </c>
      <c r="F90" s="330">
        <f>IF(COUNT(F62,F65,F72,F79,F86,F89)&gt;0,SUM(F62,F65,F72,F79,F86,F89),"")</f>
        <v>0</v>
      </c>
      <c r="G90" s="330">
        <f>IF(COUNT(G62,G65,G72,G79,G86,G89)&gt;0,SUM(G62,G65,G72,G79,G86,G89),"")</f>
        <v>0</v>
      </c>
      <c r="H90" s="330">
        <f>IF(COUNT(H62,H65,H72,H79,H86,H89)&gt;0,SUM(H62,H65,H72,H79,H86,H89),"")</f>
        <v>7</v>
      </c>
      <c r="I90" s="330">
        <f>IF(COUNT(I62,I65,I72,I79,I86,I89)&gt;0,SUM(I62,I65,I72,I79,I86,I89),"")</f>
        <v>0</v>
      </c>
      <c r="J90" s="167">
        <f>IF(COUNT(F90:I90)&gt;0,SUM(F90:I90),"")</f>
        <v>7</v>
      </c>
      <c r="K90" s="349">
        <f>IF(J90&lt;&gt;"",ROUND(J90/$C90,3),"")</f>
        <v>0.03</v>
      </c>
      <c r="L90" s="330">
        <f>IF(COUNT(L62,L65,L72,L79,L86,L89)&gt;0,SUM(L62,L65,L72,L79,L86,L89),"")</f>
        <v>8</v>
      </c>
      <c r="M90" s="319">
        <f>IF(L90&lt;&gt;"",ROUND(L90/$C90,3),"")</f>
        <v>3.4000000000000002E-2</v>
      </c>
      <c r="N90" s="294"/>
      <c r="O90" s="159"/>
      <c r="P90" s="165"/>
    </row>
    <row r="91" spans="1:16" s="159" customFormat="1" ht="132" customHeight="1" x14ac:dyDescent="0.25">
      <c r="A91" s="517" t="s">
        <v>325</v>
      </c>
      <c r="B91" s="518"/>
      <c r="C91" s="518"/>
      <c r="D91" s="518"/>
      <c r="E91" s="518"/>
      <c r="F91" s="518"/>
      <c r="G91" s="518"/>
      <c r="H91" s="518"/>
      <c r="I91" s="518"/>
      <c r="J91" s="518"/>
      <c r="K91" s="518"/>
      <c r="L91" s="518"/>
      <c r="M91" s="518"/>
      <c r="N91" s="518"/>
    </row>
    <row r="92" spans="1:16" s="159" customFormat="1" ht="14.25" customHeight="1" x14ac:dyDescent="0.25">
      <c r="A92" s="372"/>
      <c r="B92" s="373"/>
      <c r="C92" s="373"/>
      <c r="D92" s="373"/>
      <c r="E92" s="373"/>
      <c r="F92" s="373"/>
      <c r="G92" s="373"/>
      <c r="H92" s="373"/>
      <c r="I92" s="373"/>
      <c r="J92" s="373"/>
      <c r="K92" s="373"/>
      <c r="L92" s="373"/>
      <c r="M92" s="373"/>
      <c r="N92" s="374"/>
    </row>
    <row r="93" spans="1:16" s="192" customFormat="1" ht="27" customHeight="1" x14ac:dyDescent="0.25">
      <c r="A93" s="490" t="s">
        <v>295</v>
      </c>
      <c r="B93" s="491"/>
      <c r="C93" s="491"/>
      <c r="D93" s="491"/>
      <c r="E93" s="491"/>
      <c r="F93" s="491"/>
      <c r="G93" s="491"/>
      <c r="H93" s="491"/>
      <c r="I93" s="491"/>
      <c r="J93" s="491"/>
      <c r="K93" s="491"/>
      <c r="L93" s="491"/>
      <c r="M93" s="491"/>
      <c r="N93" s="491"/>
      <c r="O93" s="159"/>
    </row>
    <row r="94" spans="1:16" customFormat="1" ht="49.5" customHeight="1" x14ac:dyDescent="0.25">
      <c r="A94" s="443"/>
      <c r="B94" s="544" t="s">
        <v>408</v>
      </c>
      <c r="C94" s="545"/>
      <c r="D94" s="545"/>
      <c r="E94" s="545"/>
      <c r="F94" s="545"/>
      <c r="G94" s="545"/>
      <c r="H94" s="545"/>
      <c r="I94" s="545"/>
      <c r="J94" s="545"/>
      <c r="K94" s="545"/>
      <c r="L94" s="545"/>
      <c r="M94" s="545"/>
      <c r="N94" s="444"/>
      <c r="O94" s="40"/>
    </row>
    <row r="95" spans="1:16" s="106" customFormat="1" ht="11.25" customHeight="1" x14ac:dyDescent="0.25">
      <c r="A95" s="158"/>
      <c r="B95" s="375"/>
      <c r="C95" s="375"/>
      <c r="D95" s="375"/>
      <c r="E95" s="375"/>
      <c r="F95" s="375"/>
      <c r="G95" s="375"/>
      <c r="H95" s="375"/>
      <c r="I95" s="375"/>
      <c r="J95" s="375"/>
      <c r="K95" s="375"/>
      <c r="L95" s="375"/>
      <c r="M95" s="375"/>
      <c r="O95" s="159"/>
      <c r="P95" s="376"/>
    </row>
    <row r="96" spans="1:16" s="159" customFormat="1" ht="18" customHeight="1" x14ac:dyDescent="0.25">
      <c r="A96" s="522" t="s">
        <v>323</v>
      </c>
      <c r="B96" s="523"/>
      <c r="C96" s="523"/>
      <c r="D96" s="523"/>
      <c r="E96" s="523"/>
      <c r="F96" s="523"/>
      <c r="G96" s="523"/>
      <c r="H96" s="523"/>
      <c r="I96" s="523"/>
      <c r="J96" s="523"/>
      <c r="K96" s="523"/>
      <c r="L96" s="523"/>
      <c r="M96" s="523"/>
      <c r="N96" s="523"/>
      <c r="P96" s="377"/>
    </row>
    <row r="97" spans="1:25" s="159" customFormat="1" ht="18" customHeight="1" x14ac:dyDescent="0.25">
      <c r="A97" s="375"/>
      <c r="B97" s="375"/>
      <c r="C97" s="375"/>
      <c r="D97" s="375"/>
      <c r="E97" s="375"/>
      <c r="F97" s="375"/>
      <c r="G97" s="375"/>
      <c r="H97" s="375"/>
      <c r="I97" s="375"/>
      <c r="J97" s="375"/>
      <c r="K97" s="375"/>
      <c r="L97" s="375"/>
      <c r="M97" s="375"/>
      <c r="N97" s="106"/>
      <c r="P97" s="377"/>
    </row>
    <row r="98" spans="1:25" s="159" customFormat="1" ht="15" customHeight="1" x14ac:dyDescent="0.2">
      <c r="A98" s="158"/>
      <c r="B98" s="158"/>
      <c r="C98" s="492" t="s">
        <v>221</v>
      </c>
      <c r="D98" s="492"/>
      <c r="E98" s="492"/>
      <c r="F98" s="492"/>
      <c r="G98" s="492"/>
      <c r="H98" s="492"/>
      <c r="I98" s="492"/>
      <c r="J98" s="492"/>
      <c r="K98" s="492"/>
      <c r="L98" s="492"/>
      <c r="M98" s="484"/>
      <c r="X98" s="371"/>
      <c r="Y98" s="371"/>
    </row>
    <row r="99" spans="1:25" s="158" customFormat="1" ht="17.25" customHeight="1" x14ac:dyDescent="0.2">
      <c r="B99" s="492" t="s">
        <v>49</v>
      </c>
      <c r="C99" s="485" t="s">
        <v>222</v>
      </c>
      <c r="D99" s="485" t="s">
        <v>223</v>
      </c>
      <c r="E99" s="487"/>
      <c r="F99" s="492" t="s">
        <v>230</v>
      </c>
      <c r="G99" s="492"/>
      <c r="H99" s="492"/>
      <c r="I99" s="492"/>
      <c r="J99" s="492"/>
      <c r="K99" s="484"/>
      <c r="L99" s="485" t="s">
        <v>224</v>
      </c>
      <c r="M99" s="487"/>
      <c r="N99" s="159"/>
      <c r="O99" s="159"/>
      <c r="X99" s="371"/>
      <c r="Y99" s="371"/>
    </row>
    <row r="100" spans="1:25" s="158" customFormat="1" ht="14.25" customHeight="1" x14ac:dyDescent="0.2">
      <c r="B100" s="492"/>
      <c r="C100" s="486"/>
      <c r="D100" s="486"/>
      <c r="E100" s="488"/>
      <c r="F100" s="327" t="s">
        <v>184</v>
      </c>
      <c r="G100" s="327" t="s">
        <v>288</v>
      </c>
      <c r="H100" s="327" t="s">
        <v>289</v>
      </c>
      <c r="I100" s="327" t="s">
        <v>290</v>
      </c>
      <c r="J100" s="489" t="s">
        <v>205</v>
      </c>
      <c r="K100" s="481"/>
      <c r="L100" s="486"/>
      <c r="M100" s="488"/>
      <c r="N100" s="159"/>
      <c r="O100" s="159"/>
      <c r="X100" s="371"/>
      <c r="Y100" s="371"/>
    </row>
    <row r="101" spans="1:25" s="158" customFormat="1" ht="14.25" customHeight="1" x14ac:dyDescent="0.2">
      <c r="B101" s="484"/>
      <c r="C101" s="326" t="s">
        <v>21</v>
      </c>
      <c r="D101" s="327" t="s">
        <v>21</v>
      </c>
      <c r="E101" s="327" t="s">
        <v>22</v>
      </c>
      <c r="F101" s="327" t="s">
        <v>21</v>
      </c>
      <c r="G101" s="327" t="s">
        <v>21</v>
      </c>
      <c r="H101" s="327" t="s">
        <v>21</v>
      </c>
      <c r="I101" s="327" t="s">
        <v>21</v>
      </c>
      <c r="J101" s="327" t="s">
        <v>21</v>
      </c>
      <c r="K101" s="327" t="s">
        <v>22</v>
      </c>
      <c r="L101" s="327" t="s">
        <v>21</v>
      </c>
      <c r="M101" s="327" t="s">
        <v>22</v>
      </c>
      <c r="N101" s="159"/>
      <c r="O101" s="159"/>
      <c r="X101" s="371"/>
      <c r="Y101" s="371"/>
    </row>
    <row r="102" spans="1:25" s="106" customFormat="1" ht="20.25" customHeight="1" x14ac:dyDescent="0.2">
      <c r="A102" s="164"/>
      <c r="B102" s="482" t="s">
        <v>198</v>
      </c>
      <c r="C102" s="483"/>
      <c r="D102" s="483"/>
      <c r="E102" s="483"/>
      <c r="F102" s="483"/>
      <c r="G102" s="483"/>
      <c r="H102" s="483"/>
      <c r="I102" s="483"/>
      <c r="J102" s="483"/>
      <c r="K102" s="483"/>
      <c r="L102" s="483"/>
      <c r="M102" s="484"/>
      <c r="N102" s="294"/>
      <c r="O102" s="159"/>
      <c r="P102" s="165"/>
      <c r="S102" s="371"/>
      <c r="T102" s="371"/>
    </row>
    <row r="103" spans="1:25" s="159" customFormat="1" ht="16.5" customHeight="1" x14ac:dyDescent="0.2">
      <c r="B103" s="160" t="s">
        <v>194</v>
      </c>
      <c r="C103" s="350">
        <v>350</v>
      </c>
      <c r="D103" s="167">
        <v>95</v>
      </c>
      <c r="E103" s="319">
        <f t="shared" ref="E103:E108" si="32">IF(D103&lt;&gt;"",ROUND(D103/$C103,3),"")</f>
        <v>0.27100000000000002</v>
      </c>
      <c r="F103" s="479"/>
      <c r="G103" s="480"/>
      <c r="H103" s="480"/>
      <c r="I103" s="481"/>
      <c r="J103" s="167">
        <v>0</v>
      </c>
      <c r="K103" s="319">
        <f t="shared" ref="K103:K107" si="33">IF(J103&lt;&gt;"",ROUND(J103/$C103,3),"")</f>
        <v>0</v>
      </c>
      <c r="L103" s="167">
        <v>60</v>
      </c>
      <c r="M103" s="319">
        <f t="shared" ref="M103:M108" si="34">IF(L103&lt;&gt;"",ROUND(L103/$C103,3),"")</f>
        <v>0.17100000000000001</v>
      </c>
      <c r="N103" s="162"/>
      <c r="O103" s="159">
        <v>25</v>
      </c>
      <c r="S103" s="371"/>
      <c r="T103" s="371"/>
    </row>
    <row r="104" spans="1:25" s="159" customFormat="1" ht="16.5" customHeight="1" x14ac:dyDescent="0.2">
      <c r="B104" s="160" t="s">
        <v>195</v>
      </c>
      <c r="C104" s="350">
        <v>322</v>
      </c>
      <c r="D104" s="167">
        <v>82</v>
      </c>
      <c r="E104" s="319">
        <f t="shared" si="32"/>
        <v>0.255</v>
      </c>
      <c r="F104" s="479"/>
      <c r="G104" s="480"/>
      <c r="H104" s="480"/>
      <c r="I104" s="481"/>
      <c r="J104" s="167">
        <v>0</v>
      </c>
      <c r="K104" s="319">
        <f t="shared" si="33"/>
        <v>0</v>
      </c>
      <c r="L104" s="167">
        <v>16</v>
      </c>
      <c r="M104" s="319">
        <f t="shared" si="34"/>
        <v>0.05</v>
      </c>
      <c r="N104" s="162"/>
      <c r="O104" s="159">
        <v>26</v>
      </c>
      <c r="S104" s="371"/>
      <c r="T104" s="371"/>
    </row>
    <row r="105" spans="1:25" s="159" customFormat="1" ht="16.5" customHeight="1" x14ac:dyDescent="0.2">
      <c r="B105" s="160" t="s">
        <v>196</v>
      </c>
      <c r="C105" s="350">
        <v>319</v>
      </c>
      <c r="D105" s="167">
        <v>92</v>
      </c>
      <c r="E105" s="319">
        <f t="shared" si="32"/>
        <v>0.28799999999999998</v>
      </c>
      <c r="F105" s="479"/>
      <c r="G105" s="480"/>
      <c r="H105" s="480"/>
      <c r="I105" s="481"/>
      <c r="J105" s="167">
        <v>14</v>
      </c>
      <c r="K105" s="319">
        <f t="shared" si="33"/>
        <v>4.3999999999999997E-2</v>
      </c>
      <c r="L105" s="167">
        <v>14</v>
      </c>
      <c r="M105" s="319">
        <f t="shared" si="34"/>
        <v>4.3999999999999997E-2</v>
      </c>
      <c r="N105" s="162"/>
      <c r="O105" s="159">
        <v>27</v>
      </c>
      <c r="S105" s="371"/>
      <c r="T105" s="371"/>
    </row>
    <row r="106" spans="1:25" s="159" customFormat="1" ht="16.5" customHeight="1" x14ac:dyDescent="0.2">
      <c r="B106" s="160" t="s">
        <v>197</v>
      </c>
      <c r="C106" s="350">
        <v>311</v>
      </c>
      <c r="D106" s="167">
        <v>28</v>
      </c>
      <c r="E106" s="319">
        <f t="shared" si="32"/>
        <v>0.09</v>
      </c>
      <c r="F106" s="479"/>
      <c r="G106" s="480"/>
      <c r="H106" s="480"/>
      <c r="I106" s="481"/>
      <c r="J106" s="167">
        <v>8</v>
      </c>
      <c r="K106" s="319">
        <f t="shared" si="33"/>
        <v>2.5999999999999999E-2</v>
      </c>
      <c r="L106" s="167">
        <v>10</v>
      </c>
      <c r="M106" s="319">
        <f t="shared" si="34"/>
        <v>3.2000000000000001E-2</v>
      </c>
      <c r="N106" s="162"/>
      <c r="O106" s="159">
        <v>28</v>
      </c>
      <c r="S106" s="371"/>
      <c r="T106" s="371"/>
    </row>
    <row r="107" spans="1:25" s="159" customFormat="1" ht="16.5" customHeight="1" x14ac:dyDescent="0.25">
      <c r="B107" s="168" t="s">
        <v>189</v>
      </c>
      <c r="C107" s="350">
        <v>314</v>
      </c>
      <c r="D107" s="167">
        <v>47</v>
      </c>
      <c r="E107" s="319">
        <f t="shared" si="32"/>
        <v>0.15</v>
      </c>
      <c r="F107" s="479"/>
      <c r="G107" s="480"/>
      <c r="H107" s="480"/>
      <c r="I107" s="481"/>
      <c r="J107" s="167">
        <v>5</v>
      </c>
      <c r="K107" s="319">
        <f t="shared" si="33"/>
        <v>1.6E-2</v>
      </c>
      <c r="L107" s="167">
        <v>14</v>
      </c>
      <c r="M107" s="319">
        <f t="shared" si="34"/>
        <v>4.4999999999999998E-2</v>
      </c>
      <c r="O107" s="159">
        <v>71</v>
      </c>
    </row>
    <row r="108" spans="1:25" s="159" customFormat="1" ht="16.5" customHeight="1" x14ac:dyDescent="0.25">
      <c r="B108" s="168" t="s">
        <v>293</v>
      </c>
      <c r="C108" s="328">
        <v>335</v>
      </c>
      <c r="D108" s="174">
        <v>36</v>
      </c>
      <c r="E108" s="349">
        <f t="shared" si="32"/>
        <v>0.107</v>
      </c>
      <c r="F108" s="174">
        <v>0</v>
      </c>
      <c r="G108" s="174">
        <v>0</v>
      </c>
      <c r="H108" s="174">
        <v>9</v>
      </c>
      <c r="I108" s="174">
        <v>0</v>
      </c>
      <c r="J108" s="167">
        <f>IF(COUNT(F108:I108)&gt;0,SUM(F108:I108),"")</f>
        <v>9</v>
      </c>
      <c r="K108" s="349">
        <f t="shared" ref="K108" si="35">IF(J108&lt;&gt;"",ROUND(J108/$C108,3),"")</f>
        <v>2.7E-2</v>
      </c>
      <c r="L108" s="174">
        <v>17</v>
      </c>
      <c r="M108" s="349">
        <f t="shared" si="34"/>
        <v>5.0999999999999997E-2</v>
      </c>
    </row>
    <row r="109" spans="1:25" s="159" customFormat="1" ht="20.25" customHeight="1" x14ac:dyDescent="0.2">
      <c r="B109" s="511" t="s">
        <v>193</v>
      </c>
      <c r="C109" s="511"/>
      <c r="D109" s="511"/>
      <c r="E109" s="511"/>
      <c r="F109" s="511"/>
      <c r="G109" s="511"/>
      <c r="H109" s="511"/>
      <c r="I109" s="511"/>
      <c r="J109" s="511"/>
      <c r="K109" s="511"/>
      <c r="L109" s="511"/>
      <c r="M109" s="484"/>
      <c r="N109" s="162"/>
      <c r="S109" s="371"/>
      <c r="T109" s="371"/>
    </row>
    <row r="110" spans="1:25" s="159" customFormat="1" ht="16.5" customHeight="1" x14ac:dyDescent="0.2">
      <c r="B110" s="329" t="s">
        <v>189</v>
      </c>
      <c r="C110" s="350" t="s">
        <v>118</v>
      </c>
      <c r="D110" s="167" t="s">
        <v>118</v>
      </c>
      <c r="E110" s="319" t="str">
        <f>IF(D110&lt;&gt;"",ROUND(D110/$C110,3),"")</f>
        <v/>
      </c>
      <c r="F110" s="479"/>
      <c r="G110" s="480"/>
      <c r="H110" s="480"/>
      <c r="I110" s="481"/>
      <c r="J110" s="167" t="s">
        <v>118</v>
      </c>
      <c r="K110" s="319" t="str">
        <f t="shared" ref="K110" si="36">IF(J110&lt;&gt;"",ROUND(J110/$C110,3),"")</f>
        <v/>
      </c>
      <c r="L110" s="167" t="s">
        <v>118</v>
      </c>
      <c r="M110" s="319" t="str">
        <f>IF(L110&lt;&gt;"",ROUND(L110/$C110,3),"")</f>
        <v/>
      </c>
      <c r="N110" s="162"/>
      <c r="O110" s="159">
        <v>72</v>
      </c>
      <c r="S110" s="371"/>
      <c r="T110" s="371"/>
    </row>
    <row r="111" spans="1:25" s="159" customFormat="1" ht="16.5" customHeight="1" x14ac:dyDescent="0.2">
      <c r="B111" s="329" t="s">
        <v>293</v>
      </c>
      <c r="C111" s="328"/>
      <c r="D111" s="174"/>
      <c r="E111" s="349" t="str">
        <f>IF(D111&lt;&gt;"",ROUND(D111/$C111,3),"")</f>
        <v/>
      </c>
      <c r="F111" s="174"/>
      <c r="G111" s="174"/>
      <c r="H111" s="174"/>
      <c r="I111" s="174"/>
      <c r="J111" s="167" t="str">
        <f>IF(COUNT(F111:I111)&gt;0,SUM(F111:I111),"")</f>
        <v/>
      </c>
      <c r="K111" s="349" t="str">
        <f t="shared" ref="K111" si="37">IF(J111&lt;&gt;"",ROUND(J111/$C111,3),"")</f>
        <v/>
      </c>
      <c r="L111" s="174"/>
      <c r="M111" s="349" t="str">
        <f>IF(L111&lt;&gt;"",ROUND(L111/$C111,3),"")</f>
        <v/>
      </c>
      <c r="N111" s="162"/>
      <c r="S111" s="371"/>
      <c r="T111" s="371"/>
    </row>
    <row r="112" spans="1:25" s="106" customFormat="1" ht="20.25" customHeight="1" x14ac:dyDescent="0.2">
      <c r="A112" s="164"/>
      <c r="B112" s="509" t="s">
        <v>27</v>
      </c>
      <c r="C112" s="510"/>
      <c r="D112" s="510"/>
      <c r="E112" s="510"/>
      <c r="F112" s="510"/>
      <c r="G112" s="510"/>
      <c r="H112" s="510"/>
      <c r="I112" s="510"/>
      <c r="J112" s="510"/>
      <c r="K112" s="510"/>
      <c r="L112" s="510"/>
      <c r="M112" s="484"/>
      <c r="N112" s="294"/>
      <c r="O112" s="159"/>
      <c r="P112" s="165"/>
      <c r="S112" s="371"/>
      <c r="T112" s="371"/>
    </row>
    <row r="113" spans="1:20" s="159" customFormat="1" ht="16.5" customHeight="1" x14ac:dyDescent="0.2">
      <c r="B113" s="171" t="s">
        <v>159</v>
      </c>
      <c r="C113" s="350" t="s">
        <v>118</v>
      </c>
      <c r="D113" s="167" t="s">
        <v>118</v>
      </c>
      <c r="E113" s="319" t="str">
        <f t="shared" ref="E113:E118" si="38">IF(D113&lt;&gt;"",ROUND(D113/$C113,3),"")</f>
        <v/>
      </c>
      <c r="F113" s="479"/>
      <c r="G113" s="480"/>
      <c r="H113" s="480"/>
      <c r="I113" s="481"/>
      <c r="J113" s="167" t="s">
        <v>118</v>
      </c>
      <c r="K113" s="319" t="str">
        <f t="shared" ref="K113:K117" si="39">IF(J113&lt;&gt;"",ROUND(J113/$C113,3),"")</f>
        <v/>
      </c>
      <c r="L113" s="167" t="s">
        <v>118</v>
      </c>
      <c r="M113" s="319" t="str">
        <f t="shared" ref="M113:M118" si="40">IF(L113&lt;&gt;"",ROUND(L113/$C113,3),"")</f>
        <v/>
      </c>
      <c r="N113" s="162"/>
      <c r="O113" s="161">
        <v>29</v>
      </c>
      <c r="S113" s="371"/>
      <c r="T113" s="371"/>
    </row>
    <row r="114" spans="1:20" s="159" customFormat="1" ht="16.5" customHeight="1" x14ac:dyDescent="0.2">
      <c r="B114" s="171" t="s">
        <v>59</v>
      </c>
      <c r="C114" s="350" t="s">
        <v>118</v>
      </c>
      <c r="D114" s="167" t="s">
        <v>118</v>
      </c>
      <c r="E114" s="319" t="str">
        <f t="shared" si="38"/>
        <v/>
      </c>
      <c r="F114" s="479"/>
      <c r="G114" s="480"/>
      <c r="H114" s="480"/>
      <c r="I114" s="481"/>
      <c r="J114" s="167" t="s">
        <v>118</v>
      </c>
      <c r="K114" s="319" t="str">
        <f t="shared" si="39"/>
        <v/>
      </c>
      <c r="L114" s="167" t="s">
        <v>118</v>
      </c>
      <c r="M114" s="319" t="str">
        <f t="shared" si="40"/>
        <v/>
      </c>
      <c r="N114" s="162"/>
      <c r="O114" s="161">
        <v>30</v>
      </c>
      <c r="S114" s="371"/>
      <c r="T114" s="371"/>
    </row>
    <row r="115" spans="1:20" s="159" customFormat="1" ht="16.5" customHeight="1" x14ac:dyDescent="0.2">
      <c r="B115" s="171" t="s">
        <v>124</v>
      </c>
      <c r="C115" s="350" t="s">
        <v>118</v>
      </c>
      <c r="D115" s="167" t="s">
        <v>118</v>
      </c>
      <c r="E115" s="319" t="str">
        <f t="shared" si="38"/>
        <v/>
      </c>
      <c r="F115" s="479"/>
      <c r="G115" s="480"/>
      <c r="H115" s="480"/>
      <c r="I115" s="481"/>
      <c r="J115" s="167" t="s">
        <v>118</v>
      </c>
      <c r="K115" s="319" t="str">
        <f t="shared" si="39"/>
        <v/>
      </c>
      <c r="L115" s="167" t="s">
        <v>118</v>
      </c>
      <c r="M115" s="319" t="str">
        <f t="shared" si="40"/>
        <v/>
      </c>
      <c r="N115" s="162"/>
      <c r="O115" s="161">
        <v>31</v>
      </c>
      <c r="S115" s="371"/>
      <c r="T115" s="371"/>
    </row>
    <row r="116" spans="1:20" s="159" customFormat="1" ht="16.5" customHeight="1" x14ac:dyDescent="0.2">
      <c r="B116" s="171" t="s">
        <v>154</v>
      </c>
      <c r="C116" s="350" t="s">
        <v>118</v>
      </c>
      <c r="D116" s="167" t="s">
        <v>118</v>
      </c>
      <c r="E116" s="319" t="str">
        <f t="shared" si="38"/>
        <v/>
      </c>
      <c r="F116" s="479"/>
      <c r="G116" s="480"/>
      <c r="H116" s="480"/>
      <c r="I116" s="481"/>
      <c r="J116" s="167" t="s">
        <v>118</v>
      </c>
      <c r="K116" s="319" t="str">
        <f t="shared" si="39"/>
        <v/>
      </c>
      <c r="L116" s="167" t="s">
        <v>118</v>
      </c>
      <c r="M116" s="319" t="str">
        <f t="shared" si="40"/>
        <v/>
      </c>
      <c r="N116" s="162"/>
      <c r="O116" s="161">
        <v>32</v>
      </c>
      <c r="S116" s="371"/>
      <c r="T116" s="371"/>
    </row>
    <row r="117" spans="1:20" s="159" customFormat="1" ht="16.5" customHeight="1" x14ac:dyDescent="0.2">
      <c r="B117" s="171" t="s">
        <v>189</v>
      </c>
      <c r="C117" s="350" t="s">
        <v>118</v>
      </c>
      <c r="D117" s="167" t="s">
        <v>118</v>
      </c>
      <c r="E117" s="319" t="str">
        <f t="shared" si="38"/>
        <v/>
      </c>
      <c r="F117" s="479"/>
      <c r="G117" s="480"/>
      <c r="H117" s="480"/>
      <c r="I117" s="481"/>
      <c r="J117" s="167" t="s">
        <v>118</v>
      </c>
      <c r="K117" s="319" t="str">
        <f t="shared" si="39"/>
        <v/>
      </c>
      <c r="L117" s="167" t="s">
        <v>118</v>
      </c>
      <c r="M117" s="319" t="str">
        <f t="shared" si="40"/>
        <v/>
      </c>
      <c r="N117" s="162"/>
      <c r="O117" s="159">
        <v>73</v>
      </c>
      <c r="S117" s="371"/>
      <c r="T117" s="371"/>
    </row>
    <row r="118" spans="1:20" s="159" customFormat="1" ht="16.5" customHeight="1" x14ac:dyDescent="0.2">
      <c r="B118" s="171" t="s">
        <v>293</v>
      </c>
      <c r="C118" s="328"/>
      <c r="D118" s="174"/>
      <c r="E118" s="349" t="str">
        <f t="shared" si="38"/>
        <v/>
      </c>
      <c r="F118" s="174"/>
      <c r="G118" s="174"/>
      <c r="H118" s="174"/>
      <c r="I118" s="174"/>
      <c r="J118" s="167" t="str">
        <f>IF(COUNT(F118:I118)&gt;0,SUM(F118:I118),"")</f>
        <v/>
      </c>
      <c r="K118" s="349" t="str">
        <f t="shared" ref="K118" si="41">IF(J118&lt;&gt;"",ROUND(J118/$C118,3),"")</f>
        <v/>
      </c>
      <c r="L118" s="174"/>
      <c r="M118" s="349" t="str">
        <f t="shared" si="40"/>
        <v/>
      </c>
      <c r="N118" s="162"/>
      <c r="S118" s="371"/>
      <c r="T118" s="371"/>
    </row>
    <row r="119" spans="1:20" s="106" customFormat="1" ht="20.25" customHeight="1" x14ac:dyDescent="0.2">
      <c r="A119" s="164"/>
      <c r="B119" s="507" t="s">
        <v>26</v>
      </c>
      <c r="C119" s="508"/>
      <c r="D119" s="508"/>
      <c r="E119" s="508"/>
      <c r="F119" s="508"/>
      <c r="G119" s="508"/>
      <c r="H119" s="508"/>
      <c r="I119" s="508"/>
      <c r="J119" s="508"/>
      <c r="K119" s="508"/>
      <c r="L119" s="508"/>
      <c r="M119" s="484"/>
      <c r="N119" s="294"/>
      <c r="O119" s="159"/>
      <c r="P119" s="165"/>
      <c r="S119" s="371"/>
      <c r="T119" s="371"/>
    </row>
    <row r="120" spans="1:20" s="159" customFormat="1" ht="16.5" customHeight="1" x14ac:dyDescent="0.2">
      <c r="B120" s="179" t="s">
        <v>159</v>
      </c>
      <c r="C120" s="350">
        <v>62</v>
      </c>
      <c r="D120" s="167">
        <v>0</v>
      </c>
      <c r="E120" s="319">
        <f t="shared" ref="E120:E125" si="42">IF(D120&lt;&gt;"",ROUND(D120/$C120,3),"")</f>
        <v>0</v>
      </c>
      <c r="F120" s="479"/>
      <c r="G120" s="480"/>
      <c r="H120" s="480"/>
      <c r="I120" s="481"/>
      <c r="J120" s="167">
        <v>0</v>
      </c>
      <c r="K120" s="319">
        <f t="shared" ref="K120:K124" si="43">IF(J120&lt;&gt;"",ROUND(J120/$C120,3),"")</f>
        <v>0</v>
      </c>
      <c r="L120" s="167">
        <v>10</v>
      </c>
      <c r="M120" s="319">
        <f t="shared" ref="M120:M125" si="44">IF(L120&lt;&gt;"",ROUND(L120/$C120,3),"")</f>
        <v>0.161</v>
      </c>
      <c r="N120" s="162"/>
      <c r="O120" s="161">
        <v>33</v>
      </c>
      <c r="S120" s="371"/>
      <c r="T120" s="371"/>
    </row>
    <row r="121" spans="1:20" s="159" customFormat="1" ht="16.5" customHeight="1" x14ac:dyDescent="0.25">
      <c r="B121" s="179" t="s">
        <v>59</v>
      </c>
      <c r="C121" s="350">
        <v>59</v>
      </c>
      <c r="D121" s="167">
        <v>12</v>
      </c>
      <c r="E121" s="319">
        <f t="shared" si="42"/>
        <v>0.20300000000000001</v>
      </c>
      <c r="F121" s="479"/>
      <c r="G121" s="480"/>
      <c r="H121" s="480"/>
      <c r="I121" s="481"/>
      <c r="J121" s="167">
        <v>0</v>
      </c>
      <c r="K121" s="319">
        <f t="shared" si="43"/>
        <v>0</v>
      </c>
      <c r="L121" s="167">
        <v>11</v>
      </c>
      <c r="M121" s="319">
        <f t="shared" si="44"/>
        <v>0.186</v>
      </c>
      <c r="N121" s="162"/>
      <c r="O121" s="161">
        <v>34</v>
      </c>
    </row>
    <row r="122" spans="1:20" s="159" customFormat="1" ht="16.5" customHeight="1" x14ac:dyDescent="0.25">
      <c r="B122" s="179" t="s">
        <v>124</v>
      </c>
      <c r="C122" s="350">
        <v>66</v>
      </c>
      <c r="D122" s="167">
        <v>1</v>
      </c>
      <c r="E122" s="319">
        <f t="shared" si="42"/>
        <v>1.4999999999999999E-2</v>
      </c>
      <c r="F122" s="479"/>
      <c r="G122" s="480"/>
      <c r="H122" s="480"/>
      <c r="I122" s="481"/>
      <c r="J122" s="167">
        <v>13</v>
      </c>
      <c r="K122" s="319">
        <f t="shared" si="43"/>
        <v>0.19700000000000001</v>
      </c>
      <c r="L122" s="167">
        <v>13</v>
      </c>
      <c r="M122" s="319">
        <f t="shared" si="44"/>
        <v>0.19700000000000001</v>
      </c>
      <c r="N122" s="162"/>
      <c r="O122" s="161">
        <v>35</v>
      </c>
    </row>
    <row r="123" spans="1:20" s="159" customFormat="1" ht="16.5" customHeight="1" x14ac:dyDescent="0.25">
      <c r="B123" s="179" t="s">
        <v>154</v>
      </c>
      <c r="C123" s="350">
        <v>27</v>
      </c>
      <c r="D123" s="167">
        <v>0</v>
      </c>
      <c r="E123" s="319">
        <f t="shared" si="42"/>
        <v>0</v>
      </c>
      <c r="F123" s="479"/>
      <c r="G123" s="480"/>
      <c r="H123" s="480"/>
      <c r="I123" s="481"/>
      <c r="J123" s="167">
        <v>3</v>
      </c>
      <c r="K123" s="319">
        <f t="shared" si="43"/>
        <v>0.111</v>
      </c>
      <c r="L123" s="167">
        <v>3</v>
      </c>
      <c r="M123" s="319">
        <f t="shared" si="44"/>
        <v>0.111</v>
      </c>
      <c r="N123" s="162"/>
      <c r="O123" s="161">
        <v>36</v>
      </c>
    </row>
    <row r="124" spans="1:20" s="159" customFormat="1" ht="16.5" customHeight="1" x14ac:dyDescent="0.25">
      <c r="B124" s="179" t="s">
        <v>189</v>
      </c>
      <c r="C124" s="350" t="s">
        <v>118</v>
      </c>
      <c r="D124" s="167" t="s">
        <v>118</v>
      </c>
      <c r="E124" s="319" t="str">
        <f t="shared" si="42"/>
        <v/>
      </c>
      <c r="F124" s="479"/>
      <c r="G124" s="480"/>
      <c r="H124" s="480"/>
      <c r="I124" s="481"/>
      <c r="J124" s="167" t="s">
        <v>118</v>
      </c>
      <c r="K124" s="319" t="str">
        <f t="shared" si="43"/>
        <v/>
      </c>
      <c r="L124" s="167" t="s">
        <v>118</v>
      </c>
      <c r="M124" s="319" t="str">
        <f t="shared" si="44"/>
        <v/>
      </c>
      <c r="N124" s="162"/>
      <c r="O124" s="159">
        <v>74</v>
      </c>
    </row>
    <row r="125" spans="1:20" s="159" customFormat="1" ht="16.5" customHeight="1" x14ac:dyDescent="0.25">
      <c r="B125" s="179" t="s">
        <v>293</v>
      </c>
      <c r="C125" s="328">
        <v>19</v>
      </c>
      <c r="D125" s="174">
        <v>0</v>
      </c>
      <c r="E125" s="349">
        <f t="shared" si="42"/>
        <v>0</v>
      </c>
      <c r="F125" s="174">
        <v>0</v>
      </c>
      <c r="G125" s="174">
        <v>0</v>
      </c>
      <c r="H125" s="174">
        <v>8</v>
      </c>
      <c r="I125" s="174">
        <v>0</v>
      </c>
      <c r="J125" s="167">
        <f>IF(COUNT(F125:I125)&gt;0,SUM(F125:I125),"")</f>
        <v>8</v>
      </c>
      <c r="K125" s="349">
        <f t="shared" ref="K125" si="45">IF(J125&lt;&gt;"",ROUND(J125/$C125,3),"")</f>
        <v>0.42099999999999999</v>
      </c>
      <c r="L125" s="174">
        <v>8</v>
      </c>
      <c r="M125" s="349">
        <f t="shared" si="44"/>
        <v>0.42099999999999999</v>
      </c>
      <c r="N125" s="162"/>
    </row>
    <row r="126" spans="1:20" s="106" customFormat="1" ht="20.25" customHeight="1" x14ac:dyDescent="0.25">
      <c r="A126" s="164"/>
      <c r="B126" s="513" t="s">
        <v>123</v>
      </c>
      <c r="C126" s="514"/>
      <c r="D126" s="514"/>
      <c r="E126" s="514"/>
      <c r="F126" s="514"/>
      <c r="G126" s="514"/>
      <c r="H126" s="514"/>
      <c r="I126" s="514"/>
      <c r="J126" s="514"/>
      <c r="K126" s="514"/>
      <c r="L126" s="514"/>
      <c r="M126" s="484"/>
      <c r="N126" s="294"/>
      <c r="O126" s="161"/>
      <c r="P126" s="165"/>
    </row>
    <row r="127" spans="1:20" s="159" customFormat="1" ht="16.5" customHeight="1" x14ac:dyDescent="0.25">
      <c r="B127" s="178" t="s">
        <v>159</v>
      </c>
      <c r="C127" s="350" t="s">
        <v>118</v>
      </c>
      <c r="D127" s="167" t="s">
        <v>118</v>
      </c>
      <c r="E127" s="319" t="str">
        <f t="shared" ref="E127:E132" si="46">IF(D127&lt;&gt;"",ROUND(D127/$C127,3),"")</f>
        <v/>
      </c>
      <c r="F127" s="479"/>
      <c r="G127" s="480"/>
      <c r="H127" s="480"/>
      <c r="I127" s="481"/>
      <c r="J127" s="167" t="s">
        <v>118</v>
      </c>
      <c r="K127" s="319" t="str">
        <f t="shared" ref="K127:K131" si="47">IF(J127&lt;&gt;"",ROUND(J127/$C127,3),"")</f>
        <v/>
      </c>
      <c r="L127" s="167" t="s">
        <v>118</v>
      </c>
      <c r="M127" s="319" t="str">
        <f t="shared" ref="M127:M132" si="48">IF(L127&lt;&gt;"",ROUND(L127/$C127,3),"")</f>
        <v/>
      </c>
      <c r="N127" s="162"/>
      <c r="O127" s="161">
        <v>37</v>
      </c>
    </row>
    <row r="128" spans="1:20" s="159" customFormat="1" ht="16.5" customHeight="1" x14ac:dyDescent="0.25">
      <c r="B128" s="178" t="s">
        <v>59</v>
      </c>
      <c r="C128" s="350" t="s">
        <v>118</v>
      </c>
      <c r="D128" s="167" t="s">
        <v>118</v>
      </c>
      <c r="E128" s="319" t="str">
        <f t="shared" si="46"/>
        <v/>
      </c>
      <c r="F128" s="479"/>
      <c r="G128" s="480"/>
      <c r="H128" s="480"/>
      <c r="I128" s="481"/>
      <c r="J128" s="167" t="s">
        <v>118</v>
      </c>
      <c r="K128" s="319" t="str">
        <f t="shared" si="47"/>
        <v/>
      </c>
      <c r="L128" s="167" t="s">
        <v>118</v>
      </c>
      <c r="M128" s="319" t="str">
        <f t="shared" si="48"/>
        <v/>
      </c>
      <c r="N128" s="162"/>
      <c r="O128" s="161">
        <v>38</v>
      </c>
    </row>
    <row r="129" spans="1:25" s="159" customFormat="1" ht="16.5" customHeight="1" x14ac:dyDescent="0.25">
      <c r="B129" s="178" t="s">
        <v>124</v>
      </c>
      <c r="C129" s="350" t="s">
        <v>118</v>
      </c>
      <c r="D129" s="167" t="s">
        <v>118</v>
      </c>
      <c r="E129" s="319" t="str">
        <f t="shared" si="46"/>
        <v/>
      </c>
      <c r="F129" s="479"/>
      <c r="G129" s="480"/>
      <c r="H129" s="480"/>
      <c r="I129" s="481"/>
      <c r="J129" s="167" t="s">
        <v>118</v>
      </c>
      <c r="K129" s="319" t="str">
        <f t="shared" si="47"/>
        <v/>
      </c>
      <c r="L129" s="167" t="s">
        <v>118</v>
      </c>
      <c r="M129" s="319" t="str">
        <f t="shared" si="48"/>
        <v/>
      </c>
      <c r="N129" s="162"/>
      <c r="O129" s="161">
        <v>39</v>
      </c>
    </row>
    <row r="130" spans="1:25" s="159" customFormat="1" ht="16.5" customHeight="1" x14ac:dyDescent="0.25">
      <c r="B130" s="178" t="s">
        <v>154</v>
      </c>
      <c r="C130" s="350">
        <v>24</v>
      </c>
      <c r="D130" s="167">
        <v>7</v>
      </c>
      <c r="E130" s="319">
        <f t="shared" si="46"/>
        <v>0.29199999999999998</v>
      </c>
      <c r="F130" s="479"/>
      <c r="G130" s="480"/>
      <c r="H130" s="480"/>
      <c r="I130" s="481"/>
      <c r="J130" s="167">
        <v>7</v>
      </c>
      <c r="K130" s="319">
        <f t="shared" si="47"/>
        <v>0.29199999999999998</v>
      </c>
      <c r="L130" s="167">
        <v>7</v>
      </c>
      <c r="M130" s="319">
        <f t="shared" si="48"/>
        <v>0.29199999999999998</v>
      </c>
      <c r="N130" s="162"/>
      <c r="O130" s="161">
        <v>40</v>
      </c>
    </row>
    <row r="131" spans="1:25" s="159" customFormat="1" ht="16.5" customHeight="1" x14ac:dyDescent="0.25">
      <c r="B131" s="178" t="s">
        <v>189</v>
      </c>
      <c r="C131" s="350">
        <v>40</v>
      </c>
      <c r="D131" s="167">
        <v>0</v>
      </c>
      <c r="E131" s="319">
        <f t="shared" si="46"/>
        <v>0</v>
      </c>
      <c r="F131" s="479"/>
      <c r="G131" s="480"/>
      <c r="H131" s="480"/>
      <c r="I131" s="481"/>
      <c r="J131" s="167">
        <v>1</v>
      </c>
      <c r="K131" s="319">
        <f t="shared" si="47"/>
        <v>2.5000000000000001E-2</v>
      </c>
      <c r="L131" s="167">
        <v>7</v>
      </c>
      <c r="M131" s="319">
        <f t="shared" si="48"/>
        <v>0.17499999999999999</v>
      </c>
      <c r="N131" s="162"/>
      <c r="O131" s="159">
        <v>75</v>
      </c>
    </row>
    <row r="132" spans="1:25" s="159" customFormat="1" ht="16.5" customHeight="1" x14ac:dyDescent="0.25">
      <c r="B132" s="178" t="s">
        <v>293</v>
      </c>
      <c r="C132" s="328">
        <v>17</v>
      </c>
      <c r="D132" s="174">
        <v>0</v>
      </c>
      <c r="E132" s="349">
        <f t="shared" si="46"/>
        <v>0</v>
      </c>
      <c r="F132" s="174">
        <v>0</v>
      </c>
      <c r="G132" s="174">
        <v>0</v>
      </c>
      <c r="H132" s="174">
        <v>1</v>
      </c>
      <c r="I132" s="174">
        <v>0</v>
      </c>
      <c r="J132" s="167">
        <f>IF(COUNT(F132:I132)&gt;0,SUM(F132:I132),"")</f>
        <v>1</v>
      </c>
      <c r="K132" s="349">
        <f t="shared" ref="K132" si="49">IF(J132&lt;&gt;"",ROUND(J132/$C132,3),"")</f>
        <v>5.8999999999999997E-2</v>
      </c>
      <c r="L132" s="174">
        <v>1</v>
      </c>
      <c r="M132" s="349">
        <f t="shared" si="48"/>
        <v>5.8999999999999997E-2</v>
      </c>
      <c r="N132" s="162"/>
    </row>
    <row r="133" spans="1:25" s="106" customFormat="1" ht="20.25" customHeight="1" x14ac:dyDescent="0.25">
      <c r="A133" s="164"/>
      <c r="B133" s="512" t="s">
        <v>227</v>
      </c>
      <c r="C133" s="512"/>
      <c r="D133" s="512"/>
      <c r="E133" s="512"/>
      <c r="F133" s="512"/>
      <c r="G133" s="512"/>
      <c r="H133" s="512"/>
      <c r="I133" s="512"/>
      <c r="J133" s="512"/>
      <c r="K133" s="512"/>
      <c r="L133" s="512"/>
      <c r="M133" s="484"/>
      <c r="N133" s="294"/>
      <c r="O133" s="159"/>
      <c r="P133" s="165"/>
    </row>
    <row r="134" spans="1:25" s="106" customFormat="1" ht="16.5" customHeight="1" x14ac:dyDescent="0.25">
      <c r="A134" s="164"/>
      <c r="B134" s="173" t="s">
        <v>189</v>
      </c>
      <c r="C134" s="350" t="s">
        <v>118</v>
      </c>
      <c r="D134" s="167" t="s">
        <v>118</v>
      </c>
      <c r="E134" s="319" t="str">
        <f>IF(D134&lt;&gt;"",ROUND(D134/$C134,3),"")</f>
        <v/>
      </c>
      <c r="F134" s="479"/>
      <c r="G134" s="480"/>
      <c r="H134" s="480"/>
      <c r="I134" s="481"/>
      <c r="J134" s="167" t="s">
        <v>118</v>
      </c>
      <c r="K134" s="319" t="str">
        <f t="shared" ref="K134" si="50">IF(J134&lt;&gt;"",ROUND(J134/$C134,3),"")</f>
        <v/>
      </c>
      <c r="L134" s="167" t="s">
        <v>118</v>
      </c>
      <c r="M134" s="319" t="str">
        <f>IF(L134&lt;&gt;"",ROUND(L134/$C134,3),"")</f>
        <v/>
      </c>
      <c r="N134" s="294"/>
      <c r="O134" s="159">
        <v>76</v>
      </c>
      <c r="P134" s="165"/>
    </row>
    <row r="135" spans="1:25" s="106" customFormat="1" ht="16.5" customHeight="1" x14ac:dyDescent="0.25">
      <c r="A135" s="164"/>
      <c r="B135" s="173" t="s">
        <v>293</v>
      </c>
      <c r="C135" s="328"/>
      <c r="D135" s="174"/>
      <c r="E135" s="349" t="str">
        <f>IF(D135&lt;&gt;"",ROUND(D135/$C135,3),"")</f>
        <v/>
      </c>
      <c r="F135" s="174"/>
      <c r="G135" s="174"/>
      <c r="H135" s="174"/>
      <c r="I135" s="174"/>
      <c r="J135" s="167" t="str">
        <f>IF(COUNT(F135:I135)&gt;0,SUM(F135:I135),"")</f>
        <v/>
      </c>
      <c r="K135" s="349" t="str">
        <f t="shared" ref="K135" si="51">IF(J135&lt;&gt;"",ROUND(J135/$C135,3),"")</f>
        <v/>
      </c>
      <c r="L135" s="174"/>
      <c r="M135" s="349" t="str">
        <f>IF(L135&lt;&gt;"",ROUND(L135/$C135,3),"")</f>
        <v/>
      </c>
      <c r="N135" s="294"/>
      <c r="O135" s="159"/>
      <c r="P135" s="165"/>
    </row>
    <row r="136" spans="1:25" s="106" customFormat="1" ht="16.5" customHeight="1" x14ac:dyDescent="0.25">
      <c r="A136" s="164"/>
      <c r="B136" s="176" t="s">
        <v>294</v>
      </c>
      <c r="C136" s="330">
        <f>IF(COUNT(C108,C111,C118,C125,C132,C135)&gt;0,SUM(C108,C111,C118,C125,C132,C135),"")</f>
        <v>371</v>
      </c>
      <c r="D136" s="330">
        <f>IF(COUNT(D108,D111,D118,D125,D132,D135)&gt;0,SUM(D108,D111,D118,D125,D132,D135),"")</f>
        <v>36</v>
      </c>
      <c r="E136" s="319">
        <f>IF(D136&lt;&gt;"",ROUND(D136/$C136,3),"")</f>
        <v>9.7000000000000003E-2</v>
      </c>
      <c r="F136" s="330">
        <f>IF(COUNT(F108,F111,F118,F125,F132,F135)&gt;0,SUM(F108,F111,F118,F125,F132,F135),"")</f>
        <v>0</v>
      </c>
      <c r="G136" s="330">
        <f>IF(COUNT(G108,G111,G118,G125,G132,G135)&gt;0,SUM(G108,G111,G118,G125,G132,G135),"")</f>
        <v>0</v>
      </c>
      <c r="H136" s="330">
        <f>IF(COUNT(H108,H111,H118,H125,H132,H135)&gt;0,SUM(H108,H111,H118,H125,H132,H135),"")</f>
        <v>18</v>
      </c>
      <c r="I136" s="330">
        <f>IF(COUNT(I108,I111,I118,I125,I132,I135)&gt;0,SUM(I108,I111,I118,I125,I132,I135),"")</f>
        <v>0</v>
      </c>
      <c r="J136" s="167">
        <f>IF(COUNT(F136:I136)&gt;0,SUM(F136:I136),"")</f>
        <v>18</v>
      </c>
      <c r="K136" s="349">
        <f>IF(J136&lt;&gt;"",ROUND(J136/$C136,3),"")</f>
        <v>4.9000000000000002E-2</v>
      </c>
      <c r="L136" s="330">
        <f>IF(COUNT(L108,L111,L118,L125,L132,L135)&gt;0,SUM(L108,L111,L118,L125,L132,L135),"")</f>
        <v>26</v>
      </c>
      <c r="M136" s="319">
        <f>IF(L136&lt;&gt;"",ROUND(L136/$C136,3),"")</f>
        <v>7.0000000000000007E-2</v>
      </c>
      <c r="N136" s="294"/>
      <c r="O136" s="159"/>
      <c r="P136" s="165"/>
    </row>
    <row r="137" spans="1:25" s="159" customFormat="1" ht="132" customHeight="1" x14ac:dyDescent="0.25">
      <c r="A137" s="517" t="s">
        <v>325</v>
      </c>
      <c r="B137" s="518"/>
      <c r="C137" s="518"/>
      <c r="D137" s="518"/>
      <c r="E137" s="518"/>
      <c r="F137" s="518"/>
      <c r="G137" s="518"/>
      <c r="H137" s="518"/>
      <c r="I137" s="518"/>
      <c r="J137" s="518"/>
      <c r="K137" s="518"/>
      <c r="L137" s="518"/>
      <c r="M137" s="518"/>
      <c r="N137" s="518"/>
    </row>
    <row r="138" spans="1:25" s="159" customFormat="1" ht="14.25" customHeight="1" x14ac:dyDescent="0.25">
      <c r="A138" s="372"/>
      <c r="B138" s="373"/>
      <c r="C138" s="373"/>
      <c r="D138" s="373"/>
      <c r="E138" s="373"/>
      <c r="F138" s="373"/>
      <c r="G138" s="373"/>
      <c r="H138" s="373"/>
      <c r="I138" s="373"/>
      <c r="J138" s="373"/>
      <c r="K138" s="373"/>
      <c r="L138" s="373"/>
      <c r="M138" s="373"/>
      <c r="N138" s="374"/>
    </row>
    <row r="139" spans="1:25" s="192" customFormat="1" ht="27" customHeight="1" x14ac:dyDescent="0.25">
      <c r="A139" s="490" t="s">
        <v>295</v>
      </c>
      <c r="B139" s="491"/>
      <c r="C139" s="491"/>
      <c r="D139" s="491"/>
      <c r="E139" s="491"/>
      <c r="F139" s="491"/>
      <c r="G139" s="491"/>
      <c r="H139" s="491"/>
      <c r="I139" s="491"/>
      <c r="J139" s="491"/>
      <c r="K139" s="491"/>
      <c r="L139" s="491"/>
      <c r="M139" s="491"/>
      <c r="N139" s="491"/>
      <c r="O139" s="159"/>
    </row>
    <row r="140" spans="1:25" customFormat="1" ht="49.5" customHeight="1" x14ac:dyDescent="0.25">
      <c r="A140" s="443"/>
      <c r="B140" s="544" t="s">
        <v>413</v>
      </c>
      <c r="C140" s="545"/>
      <c r="D140" s="545"/>
      <c r="E140" s="545"/>
      <c r="F140" s="545"/>
      <c r="G140" s="545"/>
      <c r="H140" s="545"/>
      <c r="I140" s="545"/>
      <c r="J140" s="545"/>
      <c r="K140" s="545"/>
      <c r="L140" s="545"/>
      <c r="M140" s="545"/>
      <c r="N140" s="444"/>
      <c r="O140" s="40"/>
    </row>
    <row r="141" spans="1:25" s="106" customFormat="1" ht="11.25" customHeight="1" x14ac:dyDescent="0.25">
      <c r="A141" s="158"/>
      <c r="B141" s="375"/>
      <c r="C141" s="375"/>
      <c r="D141" s="375"/>
      <c r="E141" s="375"/>
      <c r="F141" s="375"/>
      <c r="G141" s="375"/>
      <c r="H141" s="375"/>
      <c r="I141" s="375"/>
      <c r="J141" s="375"/>
      <c r="K141" s="375"/>
      <c r="L141" s="375"/>
      <c r="M141" s="375"/>
      <c r="O141" s="159"/>
      <c r="P141" s="376"/>
    </row>
    <row r="142" spans="1:25" s="159" customFormat="1" ht="18" customHeight="1" x14ac:dyDescent="0.25">
      <c r="A142" s="522" t="s">
        <v>324</v>
      </c>
      <c r="B142" s="523"/>
      <c r="C142" s="523"/>
      <c r="D142" s="523"/>
      <c r="E142" s="523"/>
      <c r="F142" s="523"/>
      <c r="G142" s="523"/>
      <c r="H142" s="523"/>
      <c r="I142" s="523"/>
      <c r="J142" s="523"/>
      <c r="K142" s="523"/>
      <c r="L142" s="523"/>
      <c r="M142" s="523"/>
      <c r="N142" s="523"/>
      <c r="P142" s="377"/>
    </row>
    <row r="143" spans="1:25" s="159" customFormat="1" ht="12" customHeight="1" x14ac:dyDescent="0.25">
      <c r="A143" s="375"/>
      <c r="B143" s="375"/>
      <c r="C143" s="375"/>
      <c r="D143" s="375"/>
      <c r="E143" s="375"/>
      <c r="F143" s="375"/>
      <c r="G143" s="375"/>
      <c r="H143" s="375"/>
      <c r="I143" s="375"/>
      <c r="J143" s="375"/>
      <c r="K143" s="375"/>
      <c r="L143" s="375"/>
      <c r="M143" s="375"/>
      <c r="N143" s="106"/>
      <c r="P143" s="377"/>
    </row>
    <row r="144" spans="1:25" s="159" customFormat="1" ht="15" customHeight="1" x14ac:dyDescent="0.2">
      <c r="A144" s="158"/>
      <c r="B144" s="158"/>
      <c r="C144" s="492" t="s">
        <v>221</v>
      </c>
      <c r="D144" s="492"/>
      <c r="E144" s="492"/>
      <c r="F144" s="492"/>
      <c r="G144" s="492"/>
      <c r="H144" s="492"/>
      <c r="I144" s="492"/>
      <c r="J144" s="492"/>
      <c r="K144" s="492"/>
      <c r="L144" s="492"/>
      <c r="M144" s="484"/>
      <c r="X144" s="371"/>
      <c r="Y144" s="371"/>
    </row>
    <row r="145" spans="1:25" s="158" customFormat="1" ht="17.25" customHeight="1" x14ac:dyDescent="0.2">
      <c r="B145" s="492" t="s">
        <v>49</v>
      </c>
      <c r="C145" s="485" t="s">
        <v>222</v>
      </c>
      <c r="D145" s="485" t="s">
        <v>223</v>
      </c>
      <c r="E145" s="487"/>
      <c r="F145" s="492" t="s">
        <v>230</v>
      </c>
      <c r="G145" s="492"/>
      <c r="H145" s="492"/>
      <c r="I145" s="492"/>
      <c r="J145" s="492"/>
      <c r="K145" s="484"/>
      <c r="L145" s="485" t="s">
        <v>224</v>
      </c>
      <c r="M145" s="487"/>
      <c r="N145" s="159"/>
      <c r="O145" s="159"/>
      <c r="X145" s="371"/>
      <c r="Y145" s="371"/>
    </row>
    <row r="146" spans="1:25" s="158" customFormat="1" ht="14.25" customHeight="1" x14ac:dyDescent="0.2">
      <c r="B146" s="492"/>
      <c r="C146" s="486"/>
      <c r="D146" s="486"/>
      <c r="E146" s="488"/>
      <c r="F146" s="327" t="s">
        <v>184</v>
      </c>
      <c r="G146" s="327" t="s">
        <v>288</v>
      </c>
      <c r="H146" s="327" t="s">
        <v>289</v>
      </c>
      <c r="I146" s="327" t="s">
        <v>290</v>
      </c>
      <c r="J146" s="489" t="s">
        <v>205</v>
      </c>
      <c r="K146" s="481"/>
      <c r="L146" s="486"/>
      <c r="M146" s="488"/>
      <c r="N146" s="159"/>
      <c r="O146" s="159"/>
      <c r="X146" s="371"/>
      <c r="Y146" s="371"/>
    </row>
    <row r="147" spans="1:25" s="158" customFormat="1" ht="14.25" customHeight="1" x14ac:dyDescent="0.2">
      <c r="B147" s="484"/>
      <c r="C147" s="326" t="s">
        <v>21</v>
      </c>
      <c r="D147" s="327" t="s">
        <v>21</v>
      </c>
      <c r="E147" s="327" t="s">
        <v>22</v>
      </c>
      <c r="F147" s="327" t="s">
        <v>21</v>
      </c>
      <c r="G147" s="327" t="s">
        <v>21</v>
      </c>
      <c r="H147" s="327" t="s">
        <v>21</v>
      </c>
      <c r="I147" s="327" t="s">
        <v>21</v>
      </c>
      <c r="J147" s="327" t="s">
        <v>21</v>
      </c>
      <c r="K147" s="327" t="s">
        <v>22</v>
      </c>
      <c r="L147" s="327" t="s">
        <v>21</v>
      </c>
      <c r="M147" s="327" t="s">
        <v>22</v>
      </c>
      <c r="N147" s="159"/>
      <c r="O147" s="159"/>
      <c r="X147" s="371"/>
      <c r="Y147" s="371"/>
    </row>
    <row r="148" spans="1:25" s="106" customFormat="1" ht="23.25" customHeight="1" x14ac:dyDescent="0.25">
      <c r="A148" s="164"/>
      <c r="B148" s="482" t="s">
        <v>29</v>
      </c>
      <c r="C148" s="483"/>
      <c r="D148" s="483"/>
      <c r="E148" s="483"/>
      <c r="F148" s="483"/>
      <c r="G148" s="483"/>
      <c r="H148" s="483"/>
      <c r="I148" s="483"/>
      <c r="J148" s="483"/>
      <c r="K148" s="483"/>
      <c r="L148" s="483"/>
      <c r="M148" s="484"/>
      <c r="N148" s="294"/>
      <c r="O148" s="159"/>
      <c r="P148" s="165"/>
    </row>
    <row r="149" spans="1:25" s="159" customFormat="1" ht="16.5" customHeight="1" x14ac:dyDescent="0.25">
      <c r="B149" s="160" t="s">
        <v>159</v>
      </c>
      <c r="C149" s="350" t="s">
        <v>118</v>
      </c>
      <c r="D149" s="167" t="s">
        <v>118</v>
      </c>
      <c r="E149" s="319" t="str">
        <f t="shared" ref="E149:E154" si="52">IF(D149&lt;&gt;"",ROUND(D149/$C149,3),"")</f>
        <v/>
      </c>
      <c r="F149" s="479"/>
      <c r="G149" s="480"/>
      <c r="H149" s="480"/>
      <c r="I149" s="481"/>
      <c r="J149" s="167" t="s">
        <v>118</v>
      </c>
      <c r="K149" s="319" t="str">
        <f t="shared" ref="K149:K153" si="53">IF(J149&lt;&gt;"",ROUND(J149/$C149,3),"")</f>
        <v/>
      </c>
      <c r="L149" s="167" t="s">
        <v>118</v>
      </c>
      <c r="M149" s="319" t="str">
        <f t="shared" ref="M149:M154" si="54">IF(L149&lt;&gt;"",ROUND(L149/$C149,3),"")</f>
        <v/>
      </c>
      <c r="N149" s="162"/>
      <c r="O149" s="159">
        <v>41</v>
      </c>
    </row>
    <row r="150" spans="1:25" s="159" customFormat="1" ht="16.5" customHeight="1" x14ac:dyDescent="0.25">
      <c r="B150" s="160" t="s">
        <v>59</v>
      </c>
      <c r="C150" s="350" t="s">
        <v>118</v>
      </c>
      <c r="D150" s="167" t="s">
        <v>118</v>
      </c>
      <c r="E150" s="319" t="str">
        <f t="shared" si="52"/>
        <v/>
      </c>
      <c r="F150" s="479"/>
      <c r="G150" s="480"/>
      <c r="H150" s="480"/>
      <c r="I150" s="481"/>
      <c r="J150" s="167" t="s">
        <v>118</v>
      </c>
      <c r="K150" s="319" t="str">
        <f t="shared" si="53"/>
        <v/>
      </c>
      <c r="L150" s="167" t="s">
        <v>118</v>
      </c>
      <c r="M150" s="319" t="str">
        <f t="shared" si="54"/>
        <v/>
      </c>
      <c r="N150" s="162"/>
      <c r="O150" s="159">
        <v>42</v>
      </c>
    </row>
    <row r="151" spans="1:25" s="159" customFormat="1" ht="16.5" customHeight="1" x14ac:dyDescent="0.25">
      <c r="B151" s="160" t="s">
        <v>124</v>
      </c>
      <c r="C151" s="350" t="s">
        <v>118</v>
      </c>
      <c r="D151" s="167" t="s">
        <v>118</v>
      </c>
      <c r="E151" s="319" t="str">
        <f t="shared" si="52"/>
        <v/>
      </c>
      <c r="F151" s="479"/>
      <c r="G151" s="480"/>
      <c r="H151" s="480"/>
      <c r="I151" s="481"/>
      <c r="J151" s="167" t="s">
        <v>118</v>
      </c>
      <c r="K151" s="319" t="str">
        <f t="shared" si="53"/>
        <v/>
      </c>
      <c r="L151" s="167" t="s">
        <v>118</v>
      </c>
      <c r="M151" s="319" t="str">
        <f t="shared" si="54"/>
        <v/>
      </c>
      <c r="N151" s="162"/>
      <c r="O151" s="159">
        <v>43</v>
      </c>
    </row>
    <row r="152" spans="1:25" s="159" customFormat="1" ht="16.5" customHeight="1" x14ac:dyDescent="0.25">
      <c r="B152" s="160" t="s">
        <v>154</v>
      </c>
      <c r="C152" s="350" t="s">
        <v>118</v>
      </c>
      <c r="D152" s="167" t="s">
        <v>118</v>
      </c>
      <c r="E152" s="319" t="str">
        <f t="shared" si="52"/>
        <v/>
      </c>
      <c r="F152" s="479"/>
      <c r="G152" s="480"/>
      <c r="H152" s="480"/>
      <c r="I152" s="481"/>
      <c r="J152" s="167" t="s">
        <v>118</v>
      </c>
      <c r="K152" s="319" t="str">
        <f t="shared" si="53"/>
        <v/>
      </c>
      <c r="L152" s="167" t="s">
        <v>118</v>
      </c>
      <c r="M152" s="319" t="str">
        <f t="shared" si="54"/>
        <v/>
      </c>
      <c r="N152" s="162"/>
      <c r="O152" s="159">
        <v>44</v>
      </c>
    </row>
    <row r="153" spans="1:25" s="159" customFormat="1" ht="16.5" customHeight="1" x14ac:dyDescent="0.25">
      <c r="B153" s="168" t="s">
        <v>189</v>
      </c>
      <c r="C153" s="350" t="s">
        <v>118</v>
      </c>
      <c r="D153" s="167" t="s">
        <v>118</v>
      </c>
      <c r="E153" s="319" t="str">
        <f t="shared" si="52"/>
        <v/>
      </c>
      <c r="F153" s="479"/>
      <c r="G153" s="480"/>
      <c r="H153" s="480"/>
      <c r="I153" s="481"/>
      <c r="J153" s="167" t="s">
        <v>118</v>
      </c>
      <c r="K153" s="319" t="str">
        <f t="shared" si="53"/>
        <v/>
      </c>
      <c r="L153" s="167" t="s">
        <v>118</v>
      </c>
      <c r="M153" s="319" t="str">
        <f t="shared" si="54"/>
        <v/>
      </c>
      <c r="O153" s="159">
        <v>77</v>
      </c>
    </row>
    <row r="154" spans="1:25" s="159" customFormat="1" ht="16.5" customHeight="1" x14ac:dyDescent="0.25">
      <c r="B154" s="168" t="s">
        <v>293</v>
      </c>
      <c r="C154" s="328"/>
      <c r="D154" s="174"/>
      <c r="E154" s="349" t="str">
        <f t="shared" si="52"/>
        <v/>
      </c>
      <c r="F154" s="174"/>
      <c r="G154" s="174"/>
      <c r="H154" s="174"/>
      <c r="I154" s="174"/>
      <c r="J154" s="167" t="str">
        <f>IF(COUNT(F154:I154)&gt;0,SUM(F154:I154),"")</f>
        <v/>
      </c>
      <c r="K154" s="349" t="str">
        <f t="shared" ref="K154" si="55">IF(J154&lt;&gt;"",ROUND(J154/$C154,3),"")</f>
        <v/>
      </c>
      <c r="L154" s="174"/>
      <c r="M154" s="349" t="str">
        <f t="shared" si="54"/>
        <v/>
      </c>
    </row>
    <row r="155" spans="1:25" s="106" customFormat="1" ht="23.25" customHeight="1" x14ac:dyDescent="0.2">
      <c r="A155" s="164"/>
      <c r="B155" s="509" t="s">
        <v>30</v>
      </c>
      <c r="C155" s="510"/>
      <c r="D155" s="510"/>
      <c r="E155" s="510"/>
      <c r="F155" s="510"/>
      <c r="G155" s="510"/>
      <c r="H155" s="510"/>
      <c r="I155" s="510"/>
      <c r="J155" s="510"/>
      <c r="K155" s="510"/>
      <c r="L155" s="510"/>
      <c r="M155" s="484"/>
      <c r="N155" s="294"/>
      <c r="O155" s="159"/>
      <c r="P155" s="165"/>
      <c r="T155" s="371"/>
      <c r="U155" s="371"/>
    </row>
    <row r="156" spans="1:25" s="159" customFormat="1" ht="16.5" customHeight="1" x14ac:dyDescent="0.2">
      <c r="B156" s="171" t="s">
        <v>159</v>
      </c>
      <c r="C156" s="350" t="s">
        <v>118</v>
      </c>
      <c r="D156" s="167" t="s">
        <v>118</v>
      </c>
      <c r="E156" s="319" t="str">
        <f t="shared" ref="E156:E161" si="56">IF(D156&lt;&gt;"",ROUND(D156/$C156,3),"")</f>
        <v/>
      </c>
      <c r="F156" s="479"/>
      <c r="G156" s="480"/>
      <c r="H156" s="480"/>
      <c r="I156" s="481"/>
      <c r="J156" s="167" t="s">
        <v>118</v>
      </c>
      <c r="K156" s="319" t="str">
        <f t="shared" ref="K156:K160" si="57">IF(J156&lt;&gt;"",ROUND(J156/$C156,3),"")</f>
        <v/>
      </c>
      <c r="L156" s="167" t="s">
        <v>118</v>
      </c>
      <c r="M156" s="319" t="str">
        <f t="shared" ref="M156:M161" si="58">IF(L156&lt;&gt;"",ROUND(L156/$C156,3),"")</f>
        <v/>
      </c>
      <c r="N156" s="162"/>
      <c r="O156" s="159">
        <v>45</v>
      </c>
      <c r="T156" s="371"/>
      <c r="U156" s="371"/>
    </row>
    <row r="157" spans="1:25" s="159" customFormat="1" ht="16.5" customHeight="1" x14ac:dyDescent="0.2">
      <c r="B157" s="171" t="s">
        <v>59</v>
      </c>
      <c r="C157" s="350" t="s">
        <v>118</v>
      </c>
      <c r="D157" s="167" t="s">
        <v>118</v>
      </c>
      <c r="E157" s="319" t="str">
        <f t="shared" si="56"/>
        <v/>
      </c>
      <c r="F157" s="479"/>
      <c r="G157" s="480"/>
      <c r="H157" s="480"/>
      <c r="I157" s="481"/>
      <c r="J157" s="167" t="s">
        <v>118</v>
      </c>
      <c r="K157" s="319" t="str">
        <f t="shared" si="57"/>
        <v/>
      </c>
      <c r="L157" s="167" t="s">
        <v>118</v>
      </c>
      <c r="M157" s="319" t="str">
        <f t="shared" si="58"/>
        <v/>
      </c>
      <c r="N157" s="162"/>
      <c r="O157" s="159">
        <v>46</v>
      </c>
      <c r="T157" s="371"/>
      <c r="U157" s="371"/>
    </row>
    <row r="158" spans="1:25" s="159" customFormat="1" ht="16.5" customHeight="1" x14ac:dyDescent="0.2">
      <c r="B158" s="171" t="s">
        <v>124</v>
      </c>
      <c r="C158" s="350" t="s">
        <v>118</v>
      </c>
      <c r="D158" s="167" t="s">
        <v>118</v>
      </c>
      <c r="E158" s="319" t="str">
        <f t="shared" si="56"/>
        <v/>
      </c>
      <c r="F158" s="479"/>
      <c r="G158" s="480"/>
      <c r="H158" s="480"/>
      <c r="I158" s="481"/>
      <c r="J158" s="167" t="s">
        <v>118</v>
      </c>
      <c r="K158" s="319" t="str">
        <f t="shared" si="57"/>
        <v/>
      </c>
      <c r="L158" s="167" t="s">
        <v>118</v>
      </c>
      <c r="M158" s="319" t="str">
        <f t="shared" si="58"/>
        <v/>
      </c>
      <c r="N158" s="162"/>
      <c r="O158" s="159">
        <v>47</v>
      </c>
      <c r="T158" s="371"/>
      <c r="U158" s="371"/>
    </row>
    <row r="159" spans="1:25" s="159" customFormat="1" ht="16.5" customHeight="1" x14ac:dyDescent="0.2">
      <c r="B159" s="171" t="s">
        <v>154</v>
      </c>
      <c r="C159" s="350" t="s">
        <v>118</v>
      </c>
      <c r="D159" s="167" t="s">
        <v>118</v>
      </c>
      <c r="E159" s="319" t="str">
        <f t="shared" si="56"/>
        <v/>
      </c>
      <c r="F159" s="479"/>
      <c r="G159" s="480"/>
      <c r="H159" s="480"/>
      <c r="I159" s="481"/>
      <c r="J159" s="167" t="s">
        <v>118</v>
      </c>
      <c r="K159" s="319" t="str">
        <f t="shared" si="57"/>
        <v/>
      </c>
      <c r="L159" s="167" t="s">
        <v>118</v>
      </c>
      <c r="M159" s="319" t="str">
        <f t="shared" si="58"/>
        <v/>
      </c>
      <c r="N159" s="162"/>
      <c r="O159" s="159">
        <v>48</v>
      </c>
      <c r="T159" s="371"/>
      <c r="U159" s="371"/>
    </row>
    <row r="160" spans="1:25" s="159" customFormat="1" ht="16.5" customHeight="1" x14ac:dyDescent="0.2">
      <c r="B160" s="171" t="s">
        <v>189</v>
      </c>
      <c r="C160" s="350" t="s">
        <v>118</v>
      </c>
      <c r="D160" s="167" t="s">
        <v>118</v>
      </c>
      <c r="E160" s="319" t="str">
        <f t="shared" si="56"/>
        <v/>
      </c>
      <c r="F160" s="479"/>
      <c r="G160" s="480"/>
      <c r="H160" s="480"/>
      <c r="I160" s="481"/>
      <c r="J160" s="167" t="s">
        <v>118</v>
      </c>
      <c r="K160" s="319" t="str">
        <f t="shared" si="57"/>
        <v/>
      </c>
      <c r="L160" s="167" t="s">
        <v>118</v>
      </c>
      <c r="M160" s="319" t="str">
        <f t="shared" si="58"/>
        <v/>
      </c>
      <c r="N160" s="162"/>
      <c r="O160" s="159">
        <v>78</v>
      </c>
      <c r="T160" s="371"/>
      <c r="U160" s="371"/>
    </row>
    <row r="161" spans="1:21" s="159" customFormat="1" ht="16.5" customHeight="1" x14ac:dyDescent="0.2">
      <c r="B161" s="171" t="s">
        <v>293</v>
      </c>
      <c r="C161" s="328"/>
      <c r="D161" s="174"/>
      <c r="E161" s="349" t="str">
        <f t="shared" si="56"/>
        <v/>
      </c>
      <c r="F161" s="174"/>
      <c r="G161" s="174"/>
      <c r="H161" s="174"/>
      <c r="I161" s="174"/>
      <c r="J161" s="167" t="str">
        <f>IF(COUNT(F161:I161)&gt;0,SUM(F161:I161),"")</f>
        <v/>
      </c>
      <c r="K161" s="349" t="str">
        <f t="shared" ref="K161" si="59">IF(J161&lt;&gt;"",ROUND(J161/$C161,3),"")</f>
        <v/>
      </c>
      <c r="L161" s="174"/>
      <c r="M161" s="349" t="str">
        <f t="shared" si="58"/>
        <v/>
      </c>
      <c r="N161" s="162"/>
      <c r="T161" s="371"/>
      <c r="U161" s="371"/>
    </row>
    <row r="162" spans="1:21" s="106" customFormat="1" ht="23.25" customHeight="1" x14ac:dyDescent="0.2">
      <c r="A162" s="164"/>
      <c r="B162" s="515" t="s">
        <v>28</v>
      </c>
      <c r="C162" s="516"/>
      <c r="D162" s="516"/>
      <c r="E162" s="516"/>
      <c r="F162" s="516"/>
      <c r="G162" s="516"/>
      <c r="H162" s="516"/>
      <c r="I162" s="516"/>
      <c r="J162" s="516"/>
      <c r="K162" s="516"/>
      <c r="L162" s="516"/>
      <c r="M162" s="484"/>
      <c r="N162" s="294"/>
      <c r="O162" s="159"/>
      <c r="P162" s="165"/>
      <c r="T162" s="371"/>
      <c r="U162" s="371"/>
    </row>
    <row r="163" spans="1:21" s="159" customFormat="1" ht="16.5" customHeight="1" x14ac:dyDescent="0.2">
      <c r="B163" s="177" t="s">
        <v>159</v>
      </c>
      <c r="C163" s="350" t="s">
        <v>118</v>
      </c>
      <c r="D163" s="167" t="s">
        <v>118</v>
      </c>
      <c r="E163" s="319" t="str">
        <f t="shared" ref="E163:E168" si="60">IF(D163&lt;&gt;"",ROUND(D163/$C163,3),"")</f>
        <v/>
      </c>
      <c r="F163" s="479"/>
      <c r="G163" s="480"/>
      <c r="H163" s="480"/>
      <c r="I163" s="481"/>
      <c r="J163" s="167" t="s">
        <v>118</v>
      </c>
      <c r="K163" s="319" t="str">
        <f t="shared" ref="K163:K167" si="61">IF(J163&lt;&gt;"",ROUND(J163/$C163,3),"")</f>
        <v/>
      </c>
      <c r="L163" s="167" t="s">
        <v>118</v>
      </c>
      <c r="M163" s="319" t="str">
        <f t="shared" ref="M163:M168" si="62">IF(L163&lt;&gt;"",ROUND(L163/$C163,3),"")</f>
        <v/>
      </c>
      <c r="N163" s="162"/>
      <c r="O163" s="159">
        <v>49</v>
      </c>
      <c r="T163" s="371"/>
      <c r="U163" s="371"/>
    </row>
    <row r="164" spans="1:21" s="159" customFormat="1" ht="16.5" customHeight="1" x14ac:dyDescent="0.2">
      <c r="B164" s="177" t="s">
        <v>59</v>
      </c>
      <c r="C164" s="350" t="s">
        <v>118</v>
      </c>
      <c r="D164" s="167" t="s">
        <v>118</v>
      </c>
      <c r="E164" s="319" t="str">
        <f t="shared" si="60"/>
        <v/>
      </c>
      <c r="F164" s="479"/>
      <c r="G164" s="480"/>
      <c r="H164" s="480"/>
      <c r="I164" s="481"/>
      <c r="J164" s="167" t="s">
        <v>118</v>
      </c>
      <c r="K164" s="319" t="str">
        <f t="shared" si="61"/>
        <v/>
      </c>
      <c r="L164" s="167" t="s">
        <v>118</v>
      </c>
      <c r="M164" s="319" t="str">
        <f t="shared" si="62"/>
        <v/>
      </c>
      <c r="N164" s="162"/>
      <c r="O164" s="159">
        <v>50</v>
      </c>
      <c r="T164" s="371"/>
      <c r="U164" s="371"/>
    </row>
    <row r="165" spans="1:21" s="159" customFormat="1" ht="16.5" customHeight="1" x14ac:dyDescent="0.2">
      <c r="B165" s="177" t="s">
        <v>124</v>
      </c>
      <c r="C165" s="350" t="s">
        <v>118</v>
      </c>
      <c r="D165" s="167" t="s">
        <v>118</v>
      </c>
      <c r="E165" s="319" t="str">
        <f t="shared" si="60"/>
        <v/>
      </c>
      <c r="F165" s="479"/>
      <c r="G165" s="480"/>
      <c r="H165" s="480"/>
      <c r="I165" s="481"/>
      <c r="J165" s="167" t="s">
        <v>118</v>
      </c>
      <c r="K165" s="319" t="str">
        <f t="shared" si="61"/>
        <v/>
      </c>
      <c r="L165" s="167" t="s">
        <v>118</v>
      </c>
      <c r="M165" s="319" t="str">
        <f t="shared" si="62"/>
        <v/>
      </c>
      <c r="N165" s="162"/>
      <c r="O165" s="159">
        <v>51</v>
      </c>
      <c r="T165" s="371"/>
      <c r="U165" s="371"/>
    </row>
    <row r="166" spans="1:21" s="159" customFormat="1" ht="16.5" customHeight="1" x14ac:dyDescent="0.2">
      <c r="B166" s="177" t="s">
        <v>154</v>
      </c>
      <c r="C166" s="350" t="s">
        <v>118</v>
      </c>
      <c r="D166" s="167" t="s">
        <v>118</v>
      </c>
      <c r="E166" s="319" t="str">
        <f t="shared" si="60"/>
        <v/>
      </c>
      <c r="F166" s="479"/>
      <c r="G166" s="480"/>
      <c r="H166" s="480"/>
      <c r="I166" s="481"/>
      <c r="J166" s="167" t="s">
        <v>118</v>
      </c>
      <c r="K166" s="319" t="str">
        <f t="shared" si="61"/>
        <v/>
      </c>
      <c r="L166" s="167" t="s">
        <v>118</v>
      </c>
      <c r="M166" s="319" t="str">
        <f t="shared" si="62"/>
        <v/>
      </c>
      <c r="N166" s="162"/>
      <c r="O166" s="159">
        <v>52</v>
      </c>
      <c r="T166" s="371"/>
      <c r="U166" s="371"/>
    </row>
    <row r="167" spans="1:21" s="159" customFormat="1" ht="16.5" customHeight="1" x14ac:dyDescent="0.2">
      <c r="B167" s="177" t="s">
        <v>189</v>
      </c>
      <c r="C167" s="350" t="s">
        <v>118</v>
      </c>
      <c r="D167" s="167" t="s">
        <v>118</v>
      </c>
      <c r="E167" s="319" t="str">
        <f t="shared" si="60"/>
        <v/>
      </c>
      <c r="F167" s="479"/>
      <c r="G167" s="480"/>
      <c r="H167" s="480"/>
      <c r="I167" s="481"/>
      <c r="J167" s="167" t="s">
        <v>118</v>
      </c>
      <c r="K167" s="319" t="str">
        <f t="shared" si="61"/>
        <v/>
      </c>
      <c r="L167" s="167" t="s">
        <v>118</v>
      </c>
      <c r="M167" s="319" t="str">
        <f t="shared" si="62"/>
        <v/>
      </c>
      <c r="N167" s="162"/>
      <c r="O167" s="159">
        <v>79</v>
      </c>
      <c r="T167" s="371"/>
      <c r="U167" s="371"/>
    </row>
    <row r="168" spans="1:21" s="159" customFormat="1" ht="16.5" customHeight="1" x14ac:dyDescent="0.2">
      <c r="B168" s="177" t="s">
        <v>293</v>
      </c>
      <c r="C168" s="328"/>
      <c r="D168" s="174"/>
      <c r="E168" s="349" t="str">
        <f t="shared" si="60"/>
        <v/>
      </c>
      <c r="F168" s="174"/>
      <c r="G168" s="174"/>
      <c r="H168" s="174"/>
      <c r="I168" s="174"/>
      <c r="J168" s="167" t="str">
        <f>IF(COUNT(F168:I168)&gt;0,SUM(F168:I168),"")</f>
        <v/>
      </c>
      <c r="K168" s="349" t="str">
        <f t="shared" ref="K168" si="63">IF(J168&lt;&gt;"",ROUND(J168/$C168,3),"")</f>
        <v/>
      </c>
      <c r="L168" s="174"/>
      <c r="M168" s="349" t="str">
        <f t="shared" si="62"/>
        <v/>
      </c>
      <c r="N168" s="162"/>
      <c r="T168" s="371"/>
      <c r="U168" s="371"/>
    </row>
    <row r="169" spans="1:21" s="106" customFormat="1" ht="23.25" customHeight="1" x14ac:dyDescent="0.2">
      <c r="A169" s="164"/>
      <c r="B169" s="513" t="s">
        <v>123</v>
      </c>
      <c r="C169" s="514"/>
      <c r="D169" s="514"/>
      <c r="E169" s="514"/>
      <c r="F169" s="514"/>
      <c r="G169" s="514"/>
      <c r="H169" s="514"/>
      <c r="I169" s="514"/>
      <c r="J169" s="514"/>
      <c r="K169" s="514"/>
      <c r="L169" s="514"/>
      <c r="M169" s="484"/>
      <c r="N169" s="294"/>
      <c r="O169" s="159"/>
      <c r="P169" s="165"/>
      <c r="T169" s="371"/>
      <c r="U169" s="371"/>
    </row>
    <row r="170" spans="1:21" s="161" customFormat="1" ht="16.5" customHeight="1" x14ac:dyDescent="0.2">
      <c r="B170" s="178" t="s">
        <v>159</v>
      </c>
      <c r="C170" s="350" t="s">
        <v>118</v>
      </c>
      <c r="D170" s="167" t="s">
        <v>118</v>
      </c>
      <c r="E170" s="319" t="str">
        <f t="shared" ref="E170:E175" si="64">IF(D170&lt;&gt;"",ROUND(D170/$C170,3),"")</f>
        <v/>
      </c>
      <c r="F170" s="479"/>
      <c r="G170" s="480"/>
      <c r="H170" s="480"/>
      <c r="I170" s="481"/>
      <c r="J170" s="167" t="s">
        <v>118</v>
      </c>
      <c r="K170" s="319" t="str">
        <f t="shared" ref="K170:K174" si="65">IF(J170&lt;&gt;"",ROUND(J170/$C170,3),"")</f>
        <v/>
      </c>
      <c r="L170" s="167" t="s">
        <v>118</v>
      </c>
      <c r="M170" s="319" t="str">
        <f t="shared" ref="M170:M175" si="66">IF(L170&lt;&gt;"",ROUND(L170/$C170,3),"")</f>
        <v/>
      </c>
      <c r="N170" s="162"/>
      <c r="O170" s="159">
        <v>53</v>
      </c>
      <c r="T170" s="371"/>
      <c r="U170" s="371"/>
    </row>
    <row r="171" spans="1:21" s="161" customFormat="1" ht="16.5" customHeight="1" x14ac:dyDescent="0.2">
      <c r="B171" s="178" t="s">
        <v>59</v>
      </c>
      <c r="C171" s="350" t="s">
        <v>118</v>
      </c>
      <c r="D171" s="167" t="s">
        <v>118</v>
      </c>
      <c r="E171" s="319" t="str">
        <f t="shared" si="64"/>
        <v/>
      </c>
      <c r="F171" s="479"/>
      <c r="G171" s="480"/>
      <c r="H171" s="480"/>
      <c r="I171" s="481"/>
      <c r="J171" s="167" t="s">
        <v>118</v>
      </c>
      <c r="K171" s="319" t="str">
        <f t="shared" si="65"/>
        <v/>
      </c>
      <c r="L171" s="167" t="s">
        <v>118</v>
      </c>
      <c r="M171" s="319" t="str">
        <f t="shared" si="66"/>
        <v/>
      </c>
      <c r="N171" s="162"/>
      <c r="O171" s="159">
        <v>54</v>
      </c>
      <c r="T171" s="371"/>
      <c r="U171" s="371"/>
    </row>
    <row r="172" spans="1:21" s="159" customFormat="1" ht="16.5" customHeight="1" x14ac:dyDescent="0.2">
      <c r="B172" s="178" t="s">
        <v>124</v>
      </c>
      <c r="C172" s="350" t="s">
        <v>118</v>
      </c>
      <c r="D172" s="167" t="s">
        <v>118</v>
      </c>
      <c r="E172" s="319" t="str">
        <f t="shared" si="64"/>
        <v/>
      </c>
      <c r="F172" s="479"/>
      <c r="G172" s="480"/>
      <c r="H172" s="480"/>
      <c r="I172" s="481"/>
      <c r="J172" s="167" t="s">
        <v>118</v>
      </c>
      <c r="K172" s="319" t="str">
        <f t="shared" si="65"/>
        <v/>
      </c>
      <c r="L172" s="167" t="s">
        <v>118</v>
      </c>
      <c r="M172" s="319" t="str">
        <f t="shared" si="66"/>
        <v/>
      </c>
      <c r="N172" s="162"/>
      <c r="O172" s="159">
        <v>55</v>
      </c>
      <c r="T172" s="371"/>
      <c r="U172" s="371"/>
    </row>
    <row r="173" spans="1:21" s="159" customFormat="1" ht="16.5" customHeight="1" x14ac:dyDescent="0.2">
      <c r="B173" s="178" t="s">
        <v>154</v>
      </c>
      <c r="C173" s="350" t="s">
        <v>118</v>
      </c>
      <c r="D173" s="167" t="s">
        <v>118</v>
      </c>
      <c r="E173" s="319" t="str">
        <f t="shared" si="64"/>
        <v/>
      </c>
      <c r="F173" s="479"/>
      <c r="G173" s="480"/>
      <c r="H173" s="480"/>
      <c r="I173" s="481"/>
      <c r="J173" s="167" t="s">
        <v>118</v>
      </c>
      <c r="K173" s="319" t="str">
        <f t="shared" si="65"/>
        <v/>
      </c>
      <c r="L173" s="167" t="s">
        <v>118</v>
      </c>
      <c r="M173" s="319" t="str">
        <f t="shared" si="66"/>
        <v/>
      </c>
      <c r="N173" s="162"/>
      <c r="O173" s="159">
        <v>56</v>
      </c>
      <c r="T173" s="371"/>
      <c r="U173" s="371"/>
    </row>
    <row r="174" spans="1:21" s="159" customFormat="1" ht="16.5" customHeight="1" x14ac:dyDescent="0.2">
      <c r="B174" s="178" t="s">
        <v>189</v>
      </c>
      <c r="C174" s="350" t="s">
        <v>118</v>
      </c>
      <c r="D174" s="167" t="s">
        <v>118</v>
      </c>
      <c r="E174" s="319" t="str">
        <f t="shared" si="64"/>
        <v/>
      </c>
      <c r="F174" s="479"/>
      <c r="G174" s="480"/>
      <c r="H174" s="480"/>
      <c r="I174" s="481"/>
      <c r="J174" s="167" t="s">
        <v>118</v>
      </c>
      <c r="K174" s="319" t="str">
        <f t="shared" si="65"/>
        <v/>
      </c>
      <c r="L174" s="167" t="s">
        <v>118</v>
      </c>
      <c r="M174" s="319" t="str">
        <f t="shared" si="66"/>
        <v/>
      </c>
      <c r="N174" s="162"/>
      <c r="O174" s="159">
        <v>80</v>
      </c>
      <c r="T174" s="371"/>
      <c r="U174" s="371"/>
    </row>
    <row r="175" spans="1:21" s="159" customFormat="1" ht="16.5" customHeight="1" x14ac:dyDescent="0.2">
      <c r="B175" s="178" t="s">
        <v>293</v>
      </c>
      <c r="C175" s="328"/>
      <c r="D175" s="174"/>
      <c r="E175" s="349" t="str">
        <f t="shared" si="64"/>
        <v/>
      </c>
      <c r="F175" s="174"/>
      <c r="G175" s="174"/>
      <c r="H175" s="174"/>
      <c r="I175" s="174"/>
      <c r="J175" s="167" t="str">
        <f>IF(COUNT(F175:I175)&gt;0,SUM(F175:I175),"")</f>
        <v/>
      </c>
      <c r="K175" s="349" t="str">
        <f t="shared" ref="K175" si="67">IF(J175&lt;&gt;"",ROUND(J175/$C175,3),"")</f>
        <v/>
      </c>
      <c r="L175" s="174"/>
      <c r="M175" s="349" t="str">
        <f t="shared" si="66"/>
        <v/>
      </c>
      <c r="N175" s="162"/>
      <c r="T175" s="371"/>
      <c r="U175" s="371"/>
    </row>
    <row r="176" spans="1:21" s="106" customFormat="1" ht="23.25" customHeight="1" x14ac:dyDescent="0.2">
      <c r="A176" s="164"/>
      <c r="B176" s="507" t="s">
        <v>26</v>
      </c>
      <c r="C176" s="508"/>
      <c r="D176" s="508"/>
      <c r="E176" s="508"/>
      <c r="F176" s="508"/>
      <c r="G176" s="508"/>
      <c r="H176" s="508"/>
      <c r="I176" s="508"/>
      <c r="J176" s="508"/>
      <c r="K176" s="508"/>
      <c r="L176" s="508"/>
      <c r="M176" s="484"/>
      <c r="N176" s="294"/>
      <c r="O176" s="159"/>
      <c r="P176" s="165"/>
      <c r="T176" s="371"/>
      <c r="U176" s="371"/>
    </row>
    <row r="177" spans="1:16" s="161" customFormat="1" ht="16.5" customHeight="1" x14ac:dyDescent="0.25">
      <c r="B177" s="179" t="s">
        <v>159</v>
      </c>
      <c r="C177" s="350" t="s">
        <v>118</v>
      </c>
      <c r="D177" s="167" t="s">
        <v>118</v>
      </c>
      <c r="E177" s="319" t="str">
        <f t="shared" ref="E177:E182" si="68">IF(D177&lt;&gt;"",ROUND(D177/$C177,3),"")</f>
        <v/>
      </c>
      <c r="F177" s="479"/>
      <c r="G177" s="480"/>
      <c r="H177" s="480"/>
      <c r="I177" s="481"/>
      <c r="J177" s="167" t="s">
        <v>118</v>
      </c>
      <c r="K177" s="319" t="str">
        <f t="shared" ref="K177:K181" si="69">IF(J177&lt;&gt;"",ROUND(J177/$C177,3),"")</f>
        <v/>
      </c>
      <c r="L177" s="167" t="s">
        <v>118</v>
      </c>
      <c r="M177" s="319" t="str">
        <f t="shared" ref="M177:M182" si="70">IF(L177&lt;&gt;"",ROUND(L177/$C177,3),"")</f>
        <v/>
      </c>
      <c r="N177" s="162"/>
      <c r="O177" s="159">
        <v>57</v>
      </c>
    </row>
    <row r="178" spans="1:16" s="161" customFormat="1" ht="16.5" customHeight="1" x14ac:dyDescent="0.25">
      <c r="B178" s="179" t="s">
        <v>59</v>
      </c>
      <c r="C178" s="350" t="s">
        <v>118</v>
      </c>
      <c r="D178" s="167" t="s">
        <v>118</v>
      </c>
      <c r="E178" s="319" t="str">
        <f t="shared" si="68"/>
        <v/>
      </c>
      <c r="F178" s="479"/>
      <c r="G178" s="480"/>
      <c r="H178" s="480"/>
      <c r="I178" s="481"/>
      <c r="J178" s="167" t="s">
        <v>118</v>
      </c>
      <c r="K178" s="319" t="str">
        <f t="shared" si="69"/>
        <v/>
      </c>
      <c r="L178" s="167" t="s">
        <v>118</v>
      </c>
      <c r="M178" s="319" t="str">
        <f t="shared" si="70"/>
        <v/>
      </c>
      <c r="N178" s="162"/>
      <c r="O178" s="159">
        <v>58</v>
      </c>
    </row>
    <row r="179" spans="1:16" s="161" customFormat="1" ht="16.5" customHeight="1" x14ac:dyDescent="0.25">
      <c r="B179" s="179" t="s">
        <v>124</v>
      </c>
      <c r="C179" s="350" t="s">
        <v>118</v>
      </c>
      <c r="D179" s="167" t="s">
        <v>118</v>
      </c>
      <c r="E179" s="319" t="str">
        <f t="shared" si="68"/>
        <v/>
      </c>
      <c r="F179" s="479"/>
      <c r="G179" s="480"/>
      <c r="H179" s="480"/>
      <c r="I179" s="481"/>
      <c r="J179" s="167" t="s">
        <v>118</v>
      </c>
      <c r="K179" s="319" t="str">
        <f t="shared" si="69"/>
        <v/>
      </c>
      <c r="L179" s="167" t="s">
        <v>118</v>
      </c>
      <c r="M179" s="319" t="str">
        <f t="shared" si="70"/>
        <v/>
      </c>
      <c r="N179" s="162"/>
      <c r="O179" s="159">
        <v>59</v>
      </c>
    </row>
    <row r="180" spans="1:16" s="161" customFormat="1" ht="16.5" customHeight="1" x14ac:dyDescent="0.25">
      <c r="B180" s="179" t="s">
        <v>154</v>
      </c>
      <c r="C180" s="350" t="s">
        <v>118</v>
      </c>
      <c r="D180" s="167" t="s">
        <v>118</v>
      </c>
      <c r="E180" s="319" t="str">
        <f t="shared" si="68"/>
        <v/>
      </c>
      <c r="F180" s="479"/>
      <c r="G180" s="480"/>
      <c r="H180" s="480"/>
      <c r="I180" s="481"/>
      <c r="J180" s="167" t="s">
        <v>118</v>
      </c>
      <c r="K180" s="319" t="str">
        <f t="shared" si="69"/>
        <v/>
      </c>
      <c r="L180" s="167" t="s">
        <v>118</v>
      </c>
      <c r="M180" s="319" t="str">
        <f t="shared" si="70"/>
        <v/>
      </c>
      <c r="N180" s="162"/>
      <c r="O180" s="159">
        <v>60</v>
      </c>
    </row>
    <row r="181" spans="1:16" s="159" customFormat="1" ht="16.5" customHeight="1" x14ac:dyDescent="0.25">
      <c r="B181" s="179" t="s">
        <v>189</v>
      </c>
      <c r="C181" s="350" t="s">
        <v>118</v>
      </c>
      <c r="D181" s="167" t="s">
        <v>118</v>
      </c>
      <c r="E181" s="319" t="str">
        <f t="shared" si="68"/>
        <v/>
      </c>
      <c r="F181" s="479"/>
      <c r="G181" s="480"/>
      <c r="H181" s="480"/>
      <c r="I181" s="481"/>
      <c r="J181" s="167" t="s">
        <v>118</v>
      </c>
      <c r="K181" s="319" t="str">
        <f t="shared" si="69"/>
        <v/>
      </c>
      <c r="L181" s="167" t="s">
        <v>118</v>
      </c>
      <c r="M181" s="319" t="str">
        <f t="shared" si="70"/>
        <v/>
      </c>
      <c r="N181" s="162"/>
      <c r="O181" s="161">
        <v>81</v>
      </c>
    </row>
    <row r="182" spans="1:16" s="159" customFormat="1" ht="16.5" customHeight="1" x14ac:dyDescent="0.25">
      <c r="B182" s="179" t="s">
        <v>293</v>
      </c>
      <c r="C182" s="328"/>
      <c r="D182" s="174"/>
      <c r="E182" s="349" t="str">
        <f t="shared" si="68"/>
        <v/>
      </c>
      <c r="F182" s="174"/>
      <c r="G182" s="174"/>
      <c r="H182" s="174"/>
      <c r="I182" s="174"/>
      <c r="J182" s="167" t="str">
        <f>IF(COUNT(F182:I182)&gt;0,SUM(F182:I182),"")</f>
        <v/>
      </c>
      <c r="K182" s="349" t="str">
        <f t="shared" ref="K182" si="71">IF(J182&lt;&gt;"",ROUND(J182/$C182,3),"")</f>
        <v/>
      </c>
      <c r="L182" s="174"/>
      <c r="M182" s="349" t="str">
        <f t="shared" si="70"/>
        <v/>
      </c>
      <c r="N182" s="162"/>
      <c r="O182" s="161"/>
    </row>
    <row r="183" spans="1:16" s="106" customFormat="1" ht="20.25" customHeight="1" x14ac:dyDescent="0.25">
      <c r="A183" s="164"/>
      <c r="B183" s="512" t="s">
        <v>227</v>
      </c>
      <c r="C183" s="512"/>
      <c r="D183" s="512"/>
      <c r="E183" s="512"/>
      <c r="F183" s="512"/>
      <c r="G183" s="512"/>
      <c r="H183" s="512"/>
      <c r="I183" s="512"/>
      <c r="J183" s="512"/>
      <c r="K183" s="512"/>
      <c r="L183" s="512"/>
      <c r="M183" s="484"/>
      <c r="N183" s="294"/>
      <c r="O183" s="159"/>
      <c r="P183" s="165"/>
    </row>
    <row r="184" spans="1:16" s="106" customFormat="1" ht="16.5" customHeight="1" x14ac:dyDescent="0.25">
      <c r="A184" s="164"/>
      <c r="B184" s="173" t="s">
        <v>189</v>
      </c>
      <c r="C184" s="350" t="s">
        <v>118</v>
      </c>
      <c r="D184" s="167" t="s">
        <v>118</v>
      </c>
      <c r="E184" s="319" t="str">
        <f>IF(D184&lt;&gt;"",ROUND(D184/$C184,3),"")</f>
        <v/>
      </c>
      <c r="F184" s="479"/>
      <c r="G184" s="480"/>
      <c r="H184" s="480"/>
      <c r="I184" s="481"/>
      <c r="J184" s="167" t="s">
        <v>118</v>
      </c>
      <c r="K184" s="319" t="str">
        <f t="shared" ref="K184" si="72">IF(J184&lt;&gt;"",ROUND(J184/$C184,3),"")</f>
        <v/>
      </c>
      <c r="L184" s="167" t="s">
        <v>118</v>
      </c>
      <c r="M184" s="319" t="str">
        <f>IF(L184&lt;&gt;"",ROUND(L184/$C184,3),"")</f>
        <v/>
      </c>
      <c r="N184" s="294"/>
      <c r="O184" s="159">
        <v>82</v>
      </c>
      <c r="P184" s="165"/>
    </row>
    <row r="185" spans="1:16" s="106" customFormat="1" ht="16.5" customHeight="1" x14ac:dyDescent="0.25">
      <c r="A185" s="164"/>
      <c r="B185" s="173" t="s">
        <v>293</v>
      </c>
      <c r="C185" s="328"/>
      <c r="D185" s="174"/>
      <c r="E185" s="349" t="str">
        <f>IF(D185&lt;&gt;"",ROUND(D185/$C185,3),"")</f>
        <v/>
      </c>
      <c r="F185" s="174"/>
      <c r="G185" s="174"/>
      <c r="H185" s="174"/>
      <c r="I185" s="174"/>
      <c r="J185" s="167" t="str">
        <f>IF(COUNT(F185:I185)&gt;0,SUM(F185:I185),"")</f>
        <v/>
      </c>
      <c r="K185" s="349" t="str">
        <f t="shared" ref="K185" si="73">IF(J185&lt;&gt;"",ROUND(J185/$C185,3),"")</f>
        <v/>
      </c>
      <c r="L185" s="174"/>
      <c r="M185" s="349" t="str">
        <f>IF(L185&lt;&gt;"",ROUND(L185/$C185,3),"")</f>
        <v/>
      </c>
      <c r="N185" s="294"/>
      <c r="O185" s="159"/>
      <c r="P185" s="165"/>
    </row>
    <row r="186" spans="1:16" s="106" customFormat="1" ht="16.5" customHeight="1" x14ac:dyDescent="0.25">
      <c r="A186" s="164"/>
      <c r="B186" s="176" t="s">
        <v>294</v>
      </c>
      <c r="C186" s="330" t="str">
        <f>IF(COUNT(C154,C161,C168,C175,C182,C185)&gt;0,SUM(C154,C161,C168,C175,C182,C185),"")</f>
        <v/>
      </c>
      <c r="D186" s="330" t="str">
        <f>IF(COUNT(D154,D161,D168,D175,D182,D185)&gt;0,SUM(D154,D161,D168,D175,D182,D185),"")</f>
        <v/>
      </c>
      <c r="E186" s="319" t="str">
        <f>IF(D186&lt;&gt;"",ROUND(D186/$C186,3),"")</f>
        <v/>
      </c>
      <c r="F186" s="330" t="str">
        <f>IF(COUNT(F154,F161,F168,F175,F182,F185)&gt;0,SUM(F154,F161,F168,F175,F182,F185),"")</f>
        <v/>
      </c>
      <c r="G186" s="330" t="str">
        <f>IF(COUNT(G154,G161,G168,G175,G182,G185)&gt;0,SUM(G154,G161,G168,G175,G182,G185),"")</f>
        <v/>
      </c>
      <c r="H186" s="330" t="str">
        <f>IF(COUNT(H154,H161,H168,H175,H182,H185)&gt;0,SUM(H154,H161,H168,H175,H182,H185),"")</f>
        <v/>
      </c>
      <c r="I186" s="330" t="str">
        <f>IF(COUNT(I154,I161,I168,I175,I182,I185)&gt;0,SUM(I154,I161,I168,I175,I182,I185),"")</f>
        <v/>
      </c>
      <c r="J186" s="167" t="str">
        <f>IF(COUNT(F186:I186)&gt;0,SUM(F186:I186),"")</f>
        <v/>
      </c>
      <c r="K186" s="349" t="str">
        <f>IF(J186&lt;&gt;"",ROUND(J186/$C186,3),"")</f>
        <v/>
      </c>
      <c r="L186" s="330" t="str">
        <f>IF(COUNT(L154,L161,L168,L175,L182,L185)&gt;0,SUM(L154,L161,L168,L175,L182,L185),"")</f>
        <v/>
      </c>
      <c r="M186" s="319" t="str">
        <f>IF(L186&lt;&gt;"",ROUND(L186/$C186,3),"")</f>
        <v/>
      </c>
      <c r="N186" s="294"/>
      <c r="O186" s="159"/>
      <c r="P186" s="165"/>
    </row>
    <row r="187" spans="1:16" s="40" customFormat="1" ht="132" customHeight="1" x14ac:dyDescent="0.25">
      <c r="A187" s="505" t="s">
        <v>325</v>
      </c>
      <c r="B187" s="506"/>
      <c r="C187" s="506"/>
      <c r="D187" s="506"/>
      <c r="E187" s="506"/>
      <c r="F187" s="506"/>
      <c r="G187" s="506"/>
      <c r="H187" s="506"/>
      <c r="I187" s="506"/>
      <c r="J187" s="506"/>
      <c r="K187" s="506"/>
      <c r="L187" s="506"/>
      <c r="M187" s="506"/>
      <c r="N187" s="506"/>
    </row>
    <row r="188" spans="1:16" s="40" customFormat="1" ht="14.25" customHeight="1" x14ac:dyDescent="0.25">
      <c r="A188" s="163"/>
      <c r="B188" s="156"/>
      <c r="C188" s="156"/>
      <c r="D188" s="156"/>
      <c r="E188" s="156"/>
      <c r="F188" s="156"/>
      <c r="G188" s="320"/>
      <c r="H188" s="320"/>
      <c r="I188" s="320"/>
      <c r="J188" s="320"/>
      <c r="K188" s="156"/>
      <c r="L188" s="156"/>
      <c r="M188" s="156"/>
      <c r="N188" s="295"/>
    </row>
    <row r="189" spans="1:16" s="14" customFormat="1" ht="27" customHeight="1" x14ac:dyDescent="0.25">
      <c r="A189" s="546" t="s">
        <v>295</v>
      </c>
      <c r="B189" s="465"/>
      <c r="C189" s="465"/>
      <c r="D189" s="465"/>
      <c r="E189" s="465"/>
      <c r="F189" s="465"/>
      <c r="G189" s="465"/>
      <c r="H189" s="465"/>
      <c r="I189" s="465"/>
      <c r="J189" s="465"/>
      <c r="K189" s="465"/>
      <c r="L189" s="465"/>
      <c r="M189" s="465"/>
      <c r="N189" s="465"/>
      <c r="O189" s="40"/>
    </row>
    <row r="190" spans="1:16" customFormat="1" ht="49.5" customHeight="1" x14ac:dyDescent="0.25">
      <c r="A190" s="443"/>
      <c r="B190" s="544"/>
      <c r="C190" s="545"/>
      <c r="D190" s="545"/>
      <c r="E190" s="545"/>
      <c r="F190" s="545"/>
      <c r="G190" s="545"/>
      <c r="H190" s="545"/>
      <c r="I190" s="545"/>
      <c r="J190" s="545"/>
      <c r="K190" s="545"/>
      <c r="L190" s="545"/>
      <c r="M190" s="545"/>
      <c r="N190" s="444"/>
      <c r="O190" s="40"/>
    </row>
    <row r="192" spans="1:16" x14ac:dyDescent="0.25">
      <c r="O192" s="55"/>
    </row>
    <row r="193" spans="15:15" x14ac:dyDescent="0.25">
      <c r="O193" s="55"/>
    </row>
    <row r="194" spans="15:15" x14ac:dyDescent="0.25">
      <c r="O194" s="55"/>
    </row>
    <row r="196" spans="15:15" x14ac:dyDescent="0.25">
      <c r="O196" s="55"/>
    </row>
    <row r="197" spans="15:15" x14ac:dyDescent="0.2">
      <c r="O197" s="6"/>
    </row>
    <row r="198" spans="15:15" x14ac:dyDescent="0.2">
      <c r="O198" s="6"/>
    </row>
  </sheetData>
  <sheetProtection password="DC9F" sheet="1"/>
  <mergeCells count="167">
    <mergeCell ref="B190:M190"/>
    <mergeCell ref="B140:M140"/>
    <mergeCell ref="B94:M94"/>
    <mergeCell ref="B48:M48"/>
    <mergeCell ref="A189:N189"/>
    <mergeCell ref="F181:I181"/>
    <mergeCell ref="F184:I184"/>
    <mergeCell ref="F170:I170"/>
    <mergeCell ref="F171:I171"/>
    <mergeCell ref="F172:I172"/>
    <mergeCell ref="F173:I173"/>
    <mergeCell ref="F174:I174"/>
    <mergeCell ref="F177:I177"/>
    <mergeCell ref="F178:I178"/>
    <mergeCell ref="F179:I179"/>
    <mergeCell ref="F180:I180"/>
    <mergeCell ref="F157:I157"/>
    <mergeCell ref="F158:I158"/>
    <mergeCell ref="F159:I159"/>
    <mergeCell ref="F160:I160"/>
    <mergeCell ref="F163:I163"/>
    <mergeCell ref="F164:I164"/>
    <mergeCell ref="F165:I165"/>
    <mergeCell ref="F166:I166"/>
    <mergeCell ref="F129:I129"/>
    <mergeCell ref="F130:I130"/>
    <mergeCell ref="F131:I131"/>
    <mergeCell ref="F134:I134"/>
    <mergeCell ref="F149:I149"/>
    <mergeCell ref="F150:I150"/>
    <mergeCell ref="F151:I151"/>
    <mergeCell ref="F152:I152"/>
    <mergeCell ref="F167:I167"/>
    <mergeCell ref="F156:I156"/>
    <mergeCell ref="A139:N139"/>
    <mergeCell ref="C144:M144"/>
    <mergeCell ref="B145:B147"/>
    <mergeCell ref="F145:K145"/>
    <mergeCell ref="B133:M133"/>
    <mergeCell ref="A142:N142"/>
    <mergeCell ref="A137:N137"/>
    <mergeCell ref="L1:M1"/>
    <mergeCell ref="A91:N91"/>
    <mergeCell ref="B87:M87"/>
    <mergeCell ref="B80:M80"/>
    <mergeCell ref="B73:M73"/>
    <mergeCell ref="F103:I103"/>
    <mergeCell ref="F104:I104"/>
    <mergeCell ref="F105:I105"/>
    <mergeCell ref="F106:I106"/>
    <mergeCell ref="A5:N5"/>
    <mergeCell ref="A4:N4"/>
    <mergeCell ref="A3:N3"/>
    <mergeCell ref="A19:N19"/>
    <mergeCell ref="A6:N6"/>
    <mergeCell ref="C21:M21"/>
    <mergeCell ref="B41:M41"/>
    <mergeCell ref="A96:N96"/>
    <mergeCell ref="H8:K8"/>
    <mergeCell ref="H9:I9"/>
    <mergeCell ref="C22:C23"/>
    <mergeCell ref="D22:E23"/>
    <mergeCell ref="L8:M8"/>
    <mergeCell ref="L9:M9"/>
    <mergeCell ref="F8:G8"/>
    <mergeCell ref="B25:M25"/>
    <mergeCell ref="B22:B24"/>
    <mergeCell ref="A45:N45"/>
    <mergeCell ref="F53:K53"/>
    <mergeCell ref="B56:M56"/>
    <mergeCell ref="C52:M52"/>
    <mergeCell ref="A47:N47"/>
    <mergeCell ref="B66:M66"/>
    <mergeCell ref="B63:M63"/>
    <mergeCell ref="A50:N50"/>
    <mergeCell ref="F22:K22"/>
    <mergeCell ref="B32:M32"/>
    <mergeCell ref="B34:M34"/>
    <mergeCell ref="F36:I36"/>
    <mergeCell ref="F37:I37"/>
    <mergeCell ref="F38:I38"/>
    <mergeCell ref="A187:N187"/>
    <mergeCell ref="B119:M119"/>
    <mergeCell ref="B112:M112"/>
    <mergeCell ref="B109:M109"/>
    <mergeCell ref="B183:M183"/>
    <mergeCell ref="B176:M176"/>
    <mergeCell ref="B169:M169"/>
    <mergeCell ref="B162:M162"/>
    <mergeCell ref="B155:M155"/>
    <mergeCell ref="B148:M148"/>
    <mergeCell ref="C145:C146"/>
    <mergeCell ref="D145:E146"/>
    <mergeCell ref="L145:M146"/>
    <mergeCell ref="J146:K146"/>
    <mergeCell ref="F110:I110"/>
    <mergeCell ref="F113:I113"/>
    <mergeCell ref="F114:I114"/>
    <mergeCell ref="F115:I115"/>
    <mergeCell ref="F116:I116"/>
    <mergeCell ref="F117:I117"/>
    <mergeCell ref="F120:I120"/>
    <mergeCell ref="F121:I121"/>
    <mergeCell ref="F122:I122"/>
    <mergeCell ref="B126:M126"/>
    <mergeCell ref="F9:G9"/>
    <mergeCell ref="J9:K9"/>
    <mergeCell ref="F39:I39"/>
    <mergeCell ref="B53:B55"/>
    <mergeCell ref="C53:C54"/>
    <mergeCell ref="D53:E54"/>
    <mergeCell ref="J54:K54"/>
    <mergeCell ref="L22:M23"/>
    <mergeCell ref="L53:M54"/>
    <mergeCell ref="J23:K23"/>
    <mergeCell ref="B11:E11"/>
    <mergeCell ref="B12:E12"/>
    <mergeCell ref="B13:E13"/>
    <mergeCell ref="B14:E14"/>
    <mergeCell ref="B15:E15"/>
    <mergeCell ref="B16:E16"/>
    <mergeCell ref="B17:E17"/>
    <mergeCell ref="F26:I26"/>
    <mergeCell ref="F27:I27"/>
    <mergeCell ref="F28:I28"/>
    <mergeCell ref="F29:I29"/>
    <mergeCell ref="F30:I30"/>
    <mergeCell ref="F33:I33"/>
    <mergeCell ref="F35:I35"/>
    <mergeCell ref="J100:K100"/>
    <mergeCell ref="F42:I42"/>
    <mergeCell ref="F61:I61"/>
    <mergeCell ref="F83:I83"/>
    <mergeCell ref="F84:I84"/>
    <mergeCell ref="F57:I57"/>
    <mergeCell ref="F58:I58"/>
    <mergeCell ref="F59:I59"/>
    <mergeCell ref="F60:I60"/>
    <mergeCell ref="F82:I82"/>
    <mergeCell ref="A93:N93"/>
    <mergeCell ref="C98:M98"/>
    <mergeCell ref="B99:B101"/>
    <mergeCell ref="F99:K99"/>
    <mergeCell ref="F107:I107"/>
    <mergeCell ref="F153:I153"/>
    <mergeCell ref="F64:I64"/>
    <mergeCell ref="F71:I71"/>
    <mergeCell ref="F88:I88"/>
    <mergeCell ref="F78:I78"/>
    <mergeCell ref="F85:I85"/>
    <mergeCell ref="F67:I67"/>
    <mergeCell ref="F68:I68"/>
    <mergeCell ref="F69:I69"/>
    <mergeCell ref="F70:I70"/>
    <mergeCell ref="F74:I74"/>
    <mergeCell ref="F75:I75"/>
    <mergeCell ref="F76:I76"/>
    <mergeCell ref="F77:I77"/>
    <mergeCell ref="F81:I81"/>
    <mergeCell ref="B102:M102"/>
    <mergeCell ref="F123:I123"/>
    <mergeCell ref="F124:I124"/>
    <mergeCell ref="F127:I127"/>
    <mergeCell ref="F128:I128"/>
    <mergeCell ref="C99:C100"/>
    <mergeCell ref="D99:E100"/>
    <mergeCell ref="L99:M100"/>
  </mergeCells>
  <conditionalFormatting sqref="E26">
    <cfRule type="cellIs" dxfId="372" priority="450" stopIfTrue="1" operator="greaterThan">
      <formula>1</formula>
    </cfRule>
  </conditionalFormatting>
  <conditionalFormatting sqref="E31">
    <cfRule type="cellIs" dxfId="371" priority="449" stopIfTrue="1" operator="greaterThan">
      <formula>1</formula>
    </cfRule>
  </conditionalFormatting>
  <conditionalFormatting sqref="K26">
    <cfRule type="cellIs" dxfId="370" priority="446" stopIfTrue="1" operator="greaterThan">
      <formula>1</formula>
    </cfRule>
  </conditionalFormatting>
  <conditionalFormatting sqref="K31">
    <cfRule type="cellIs" dxfId="369" priority="445" stopIfTrue="1" operator="greaterThan">
      <formula>1</formula>
    </cfRule>
  </conditionalFormatting>
  <conditionalFormatting sqref="M26">
    <cfRule type="cellIs" dxfId="368" priority="444" stopIfTrue="1" operator="greaterThan">
      <formula>1</formula>
    </cfRule>
  </conditionalFormatting>
  <conditionalFormatting sqref="M31">
    <cfRule type="cellIs" dxfId="367" priority="443" stopIfTrue="1" operator="greaterThan">
      <formula>1</formula>
    </cfRule>
  </conditionalFormatting>
  <conditionalFormatting sqref="K40">
    <cfRule type="cellIs" dxfId="366" priority="438" stopIfTrue="1" operator="greaterThan">
      <formula>1</formula>
    </cfRule>
  </conditionalFormatting>
  <conditionalFormatting sqref="M40">
    <cfRule type="cellIs" dxfId="365" priority="437" stopIfTrue="1" operator="greaterThan">
      <formula>1</formula>
    </cfRule>
  </conditionalFormatting>
  <conditionalFormatting sqref="E44">
    <cfRule type="cellIs" dxfId="364" priority="436" stopIfTrue="1" operator="greaterThan">
      <formula>1</formula>
    </cfRule>
  </conditionalFormatting>
  <conditionalFormatting sqref="K43:K44">
    <cfRule type="cellIs" dxfId="363" priority="435" stopIfTrue="1" operator="greaterThan">
      <formula>1</formula>
    </cfRule>
  </conditionalFormatting>
  <conditionalFormatting sqref="M43:M44">
    <cfRule type="cellIs" dxfId="362" priority="434" stopIfTrue="1" operator="greaterThan">
      <formula>1</formula>
    </cfRule>
  </conditionalFormatting>
  <conditionalFormatting sqref="E72">
    <cfRule type="cellIs" dxfId="361" priority="371" stopIfTrue="1" operator="greaterThan">
      <formula>1</formula>
    </cfRule>
  </conditionalFormatting>
  <conditionalFormatting sqref="M65">
    <cfRule type="cellIs" dxfId="360" priority="375" stopIfTrue="1" operator="greaterThan">
      <formula>1</formula>
    </cfRule>
  </conditionalFormatting>
  <conditionalFormatting sqref="E65">
    <cfRule type="cellIs" dxfId="359" priority="377" stopIfTrue="1" operator="greaterThan">
      <formula>1</formula>
    </cfRule>
  </conditionalFormatting>
  <conditionalFormatting sqref="K65">
    <cfRule type="cellIs" dxfId="358" priority="376" stopIfTrue="1" operator="greaterThan">
      <formula>1</formula>
    </cfRule>
  </conditionalFormatting>
  <conditionalFormatting sqref="M72">
    <cfRule type="cellIs" dxfId="357" priority="372" stopIfTrue="1" operator="greaterThan">
      <formula>1</formula>
    </cfRule>
  </conditionalFormatting>
  <conditionalFormatting sqref="K72">
    <cfRule type="cellIs" dxfId="356" priority="373" stopIfTrue="1" operator="greaterThan">
      <formula>1</formula>
    </cfRule>
  </conditionalFormatting>
  <conditionalFormatting sqref="K89:K90">
    <cfRule type="cellIs" dxfId="355" priority="369" stopIfTrue="1" operator="greaterThan">
      <formula>1</formula>
    </cfRule>
  </conditionalFormatting>
  <conditionalFormatting sqref="E40">
    <cfRule type="cellIs" dxfId="354" priority="391" stopIfTrue="1" operator="greaterThan">
      <formula>1</formula>
    </cfRule>
  </conditionalFormatting>
  <conditionalFormatting sqref="E43">
    <cfRule type="cellIs" dxfId="353" priority="390" stopIfTrue="1" operator="greaterThan">
      <formula>1</formula>
    </cfRule>
  </conditionalFormatting>
  <conditionalFormatting sqref="E62">
    <cfRule type="cellIs" dxfId="352" priority="389" stopIfTrue="1" operator="greaterThan">
      <formula>1</formula>
    </cfRule>
  </conditionalFormatting>
  <conditionalFormatting sqref="E108">
    <cfRule type="cellIs" dxfId="351" priority="386" stopIfTrue="1" operator="greaterThan">
      <formula>1</formula>
    </cfRule>
  </conditionalFormatting>
  <conditionalFormatting sqref="K62">
    <cfRule type="cellIs" dxfId="350" priority="388" stopIfTrue="1" operator="greaterThan">
      <formula>1</formula>
    </cfRule>
  </conditionalFormatting>
  <conditionalFormatting sqref="M62">
    <cfRule type="cellIs" dxfId="349" priority="387" stopIfTrue="1" operator="greaterThan">
      <formula>1</formula>
    </cfRule>
  </conditionalFormatting>
  <conditionalFormatting sqref="K108">
    <cfRule type="cellIs" dxfId="348" priority="385" stopIfTrue="1" operator="greaterThan">
      <formula>1</formula>
    </cfRule>
  </conditionalFormatting>
  <conditionalFormatting sqref="M108">
    <cfRule type="cellIs" dxfId="347" priority="384" stopIfTrue="1" operator="greaterThan">
      <formula>1</formula>
    </cfRule>
  </conditionalFormatting>
  <conditionalFormatting sqref="K86">
    <cfRule type="cellIs" dxfId="346" priority="356" stopIfTrue="1" operator="greaterThan">
      <formula>1</formula>
    </cfRule>
  </conditionalFormatting>
  <conditionalFormatting sqref="M86">
    <cfRule type="cellIs" dxfId="345" priority="355" stopIfTrue="1" operator="greaterThan">
      <formula>1</formula>
    </cfRule>
  </conditionalFormatting>
  <conditionalFormatting sqref="E86">
    <cfRule type="cellIs" dxfId="344" priority="357" stopIfTrue="1" operator="greaterThan">
      <formula>1</formula>
    </cfRule>
  </conditionalFormatting>
  <conditionalFormatting sqref="E111">
    <cfRule type="cellIs" dxfId="343" priority="288" stopIfTrue="1" operator="greaterThan">
      <formula>1</formula>
    </cfRule>
  </conditionalFormatting>
  <conditionalFormatting sqref="K111">
    <cfRule type="cellIs" dxfId="342" priority="287" stopIfTrue="1" operator="greaterThan">
      <formula>1</formula>
    </cfRule>
  </conditionalFormatting>
  <conditionalFormatting sqref="M89">
    <cfRule type="cellIs" dxfId="341" priority="368" stopIfTrue="1" operator="greaterThan">
      <formula>1</formula>
    </cfRule>
  </conditionalFormatting>
  <conditionalFormatting sqref="E89">
    <cfRule type="cellIs" dxfId="340" priority="367" stopIfTrue="1" operator="greaterThan">
      <formula>1</formula>
    </cfRule>
  </conditionalFormatting>
  <conditionalFormatting sqref="E125">
    <cfRule type="cellIs" dxfId="339" priority="282" stopIfTrue="1" operator="greaterThan">
      <formula>1</formula>
    </cfRule>
  </conditionalFormatting>
  <conditionalFormatting sqref="K125">
    <cfRule type="cellIs" dxfId="338" priority="281" stopIfTrue="1" operator="greaterThan">
      <formula>1</formula>
    </cfRule>
  </conditionalFormatting>
  <conditionalFormatting sqref="M125">
    <cfRule type="cellIs" dxfId="337" priority="280" stopIfTrue="1" operator="greaterThan">
      <formula>1</formula>
    </cfRule>
  </conditionalFormatting>
  <conditionalFormatting sqref="E79">
    <cfRule type="cellIs" dxfId="336" priority="363" stopIfTrue="1" operator="greaterThan">
      <formula>1</formula>
    </cfRule>
  </conditionalFormatting>
  <conditionalFormatting sqref="K79">
    <cfRule type="cellIs" dxfId="335" priority="362" stopIfTrue="1" operator="greaterThan">
      <formula>1</formula>
    </cfRule>
  </conditionalFormatting>
  <conditionalFormatting sqref="M79">
    <cfRule type="cellIs" dxfId="334" priority="361" stopIfTrue="1" operator="greaterThan">
      <formula>1</formula>
    </cfRule>
  </conditionalFormatting>
  <conditionalFormatting sqref="E132">
    <cfRule type="cellIs" dxfId="333" priority="279" stopIfTrue="1" operator="greaterThan">
      <formula>1</formula>
    </cfRule>
  </conditionalFormatting>
  <conditionalFormatting sqref="K132">
    <cfRule type="cellIs" dxfId="332" priority="278" stopIfTrue="1" operator="greaterThan">
      <formula>1</formula>
    </cfRule>
  </conditionalFormatting>
  <conditionalFormatting sqref="M132">
    <cfRule type="cellIs" dxfId="331" priority="277" stopIfTrue="1" operator="greaterThan">
      <formula>1</formula>
    </cfRule>
  </conditionalFormatting>
  <conditionalFormatting sqref="E90">
    <cfRule type="cellIs" dxfId="330" priority="354" stopIfTrue="1" operator="greaterThan">
      <formula>1</formula>
    </cfRule>
  </conditionalFormatting>
  <conditionalFormatting sqref="M90">
    <cfRule type="cellIs" dxfId="329" priority="352" stopIfTrue="1" operator="greaterThan">
      <formula>1</formula>
    </cfRule>
  </conditionalFormatting>
  <conditionalFormatting sqref="M111">
    <cfRule type="cellIs" dxfId="328" priority="286" stopIfTrue="1" operator="greaterThan">
      <formula>1</formula>
    </cfRule>
  </conditionalFormatting>
  <conditionalFormatting sqref="E118">
    <cfRule type="cellIs" dxfId="327" priority="285" stopIfTrue="1" operator="greaterThan">
      <formula>1</formula>
    </cfRule>
  </conditionalFormatting>
  <conditionalFormatting sqref="K118">
    <cfRule type="cellIs" dxfId="326" priority="284" stopIfTrue="1" operator="greaterThan">
      <formula>1</formula>
    </cfRule>
  </conditionalFormatting>
  <conditionalFormatting sqref="M118">
    <cfRule type="cellIs" dxfId="325" priority="283" stopIfTrue="1" operator="greaterThan">
      <formula>1</formula>
    </cfRule>
  </conditionalFormatting>
  <conditionalFormatting sqref="E135">
    <cfRule type="cellIs" dxfId="324" priority="276" stopIfTrue="1" operator="greaterThan">
      <formula>1</formula>
    </cfRule>
  </conditionalFormatting>
  <conditionalFormatting sqref="K135">
    <cfRule type="cellIs" dxfId="323" priority="275" stopIfTrue="1" operator="greaterThan">
      <formula>1</formula>
    </cfRule>
  </conditionalFormatting>
  <conditionalFormatting sqref="M135">
    <cfRule type="cellIs" dxfId="322" priority="274" stopIfTrue="1" operator="greaterThan">
      <formula>1</formula>
    </cfRule>
  </conditionalFormatting>
  <conditionalFormatting sqref="E154">
    <cfRule type="cellIs" dxfId="321" priority="273" stopIfTrue="1" operator="greaterThan">
      <formula>1</formula>
    </cfRule>
  </conditionalFormatting>
  <conditionalFormatting sqref="K154">
    <cfRule type="cellIs" dxfId="320" priority="272" stopIfTrue="1" operator="greaterThan">
      <formula>1</formula>
    </cfRule>
  </conditionalFormatting>
  <conditionalFormatting sqref="M154">
    <cfRule type="cellIs" dxfId="319" priority="271" stopIfTrue="1" operator="greaterThan">
      <formula>1</formula>
    </cfRule>
  </conditionalFormatting>
  <conditionalFormatting sqref="E161">
    <cfRule type="cellIs" dxfId="318" priority="270" stopIfTrue="1" operator="greaterThan">
      <formula>1</formula>
    </cfRule>
  </conditionalFormatting>
  <conditionalFormatting sqref="K161">
    <cfRule type="cellIs" dxfId="317" priority="269" stopIfTrue="1" operator="greaterThan">
      <formula>1</formula>
    </cfRule>
  </conditionalFormatting>
  <conditionalFormatting sqref="M161">
    <cfRule type="cellIs" dxfId="316" priority="268" stopIfTrue="1" operator="greaterThan">
      <formula>1</formula>
    </cfRule>
  </conditionalFormatting>
  <conditionalFormatting sqref="E168">
    <cfRule type="cellIs" dxfId="315" priority="267" stopIfTrue="1" operator="greaterThan">
      <formula>1</formula>
    </cfRule>
  </conditionalFormatting>
  <conditionalFormatting sqref="K168">
    <cfRule type="cellIs" dxfId="314" priority="266" stopIfTrue="1" operator="greaterThan">
      <formula>1</formula>
    </cfRule>
  </conditionalFormatting>
  <conditionalFormatting sqref="M168">
    <cfRule type="cellIs" dxfId="313" priority="265" stopIfTrue="1" operator="greaterThan">
      <formula>1</formula>
    </cfRule>
  </conditionalFormatting>
  <conditionalFormatting sqref="E175">
    <cfRule type="cellIs" dxfId="312" priority="264" stopIfTrue="1" operator="greaterThan">
      <formula>1</formula>
    </cfRule>
  </conditionalFormatting>
  <conditionalFormatting sqref="K175">
    <cfRule type="cellIs" dxfId="311" priority="263" stopIfTrue="1" operator="greaterThan">
      <formula>1</formula>
    </cfRule>
  </conditionalFormatting>
  <conditionalFormatting sqref="M175">
    <cfRule type="cellIs" dxfId="310" priority="262" stopIfTrue="1" operator="greaterThan">
      <formula>1</formula>
    </cfRule>
  </conditionalFormatting>
  <conditionalFormatting sqref="E182">
    <cfRule type="cellIs" dxfId="309" priority="261" stopIfTrue="1" operator="greaterThan">
      <formula>1</formula>
    </cfRule>
  </conditionalFormatting>
  <conditionalFormatting sqref="K182">
    <cfRule type="cellIs" dxfId="308" priority="260" stopIfTrue="1" operator="greaterThan">
      <formula>1</formula>
    </cfRule>
  </conditionalFormatting>
  <conditionalFormatting sqref="M182">
    <cfRule type="cellIs" dxfId="307" priority="259" stopIfTrue="1" operator="greaterThan">
      <formula>1</formula>
    </cfRule>
  </conditionalFormatting>
  <conditionalFormatting sqref="E185">
    <cfRule type="cellIs" dxfId="306" priority="258" stopIfTrue="1" operator="greaterThan">
      <formula>1</formula>
    </cfRule>
  </conditionalFormatting>
  <conditionalFormatting sqref="K185">
    <cfRule type="cellIs" dxfId="305" priority="257" stopIfTrue="1" operator="greaterThan">
      <formula>1</formula>
    </cfRule>
  </conditionalFormatting>
  <conditionalFormatting sqref="M185">
    <cfRule type="cellIs" dxfId="304" priority="256" stopIfTrue="1" operator="greaterThan">
      <formula>1</formula>
    </cfRule>
  </conditionalFormatting>
  <conditionalFormatting sqref="K136">
    <cfRule type="cellIs" dxfId="303" priority="255" stopIfTrue="1" operator="greaterThan">
      <formula>1</formula>
    </cfRule>
  </conditionalFormatting>
  <conditionalFormatting sqref="E136">
    <cfRule type="cellIs" dxfId="302" priority="254" stopIfTrue="1" operator="greaterThan">
      <formula>1</formula>
    </cfRule>
  </conditionalFormatting>
  <conditionalFormatting sqref="M136">
    <cfRule type="cellIs" dxfId="301" priority="253" stopIfTrue="1" operator="greaterThan">
      <formula>1</formula>
    </cfRule>
  </conditionalFormatting>
  <conditionalFormatting sqref="K186">
    <cfRule type="cellIs" dxfId="300" priority="252" stopIfTrue="1" operator="greaterThan">
      <formula>1</formula>
    </cfRule>
  </conditionalFormatting>
  <conditionalFormatting sqref="E186">
    <cfRule type="cellIs" dxfId="299" priority="251" stopIfTrue="1" operator="greaterThan">
      <formula>1</formula>
    </cfRule>
  </conditionalFormatting>
  <conditionalFormatting sqref="M186">
    <cfRule type="cellIs" dxfId="298" priority="250" stopIfTrue="1" operator="greaterThan">
      <formula>1</formula>
    </cfRule>
  </conditionalFormatting>
  <conditionalFormatting sqref="E27">
    <cfRule type="cellIs" dxfId="297" priority="246" stopIfTrue="1" operator="greaterThan">
      <formula>1</formula>
    </cfRule>
  </conditionalFormatting>
  <conditionalFormatting sqref="K27">
    <cfRule type="cellIs" dxfId="296" priority="245" stopIfTrue="1" operator="greaterThan">
      <formula>1</formula>
    </cfRule>
  </conditionalFormatting>
  <conditionalFormatting sqref="M27">
    <cfRule type="cellIs" dxfId="295" priority="244" stopIfTrue="1" operator="greaterThan">
      <formula>1</formula>
    </cfRule>
  </conditionalFormatting>
  <conditionalFormatting sqref="E28">
    <cfRule type="cellIs" dxfId="294" priority="243" stopIfTrue="1" operator="greaterThan">
      <formula>1</formula>
    </cfRule>
  </conditionalFormatting>
  <conditionalFormatting sqref="K28">
    <cfRule type="cellIs" dxfId="293" priority="242" stopIfTrue="1" operator="greaterThan">
      <formula>1</formula>
    </cfRule>
  </conditionalFormatting>
  <conditionalFormatting sqref="M28">
    <cfRule type="cellIs" dxfId="292" priority="241" stopIfTrue="1" operator="greaterThan">
      <formula>1</formula>
    </cfRule>
  </conditionalFormatting>
  <conditionalFormatting sqref="E29">
    <cfRule type="cellIs" dxfId="291" priority="240" stopIfTrue="1" operator="greaterThan">
      <formula>1</formula>
    </cfRule>
  </conditionalFormatting>
  <conditionalFormatting sqref="K29">
    <cfRule type="cellIs" dxfId="290" priority="239" stopIfTrue="1" operator="greaterThan">
      <formula>1</formula>
    </cfRule>
  </conditionalFormatting>
  <conditionalFormatting sqref="M29">
    <cfRule type="cellIs" dxfId="289" priority="238" stopIfTrue="1" operator="greaterThan">
      <formula>1</formula>
    </cfRule>
  </conditionalFormatting>
  <conditionalFormatting sqref="E30">
    <cfRule type="cellIs" dxfId="288" priority="237" stopIfTrue="1" operator="greaterThan">
      <formula>1</formula>
    </cfRule>
  </conditionalFormatting>
  <conditionalFormatting sqref="K30">
    <cfRule type="cellIs" dxfId="287" priority="236" stopIfTrue="1" operator="greaterThan">
      <formula>1</formula>
    </cfRule>
  </conditionalFormatting>
  <conditionalFormatting sqref="M30">
    <cfRule type="cellIs" dxfId="286" priority="235" stopIfTrue="1" operator="greaterThan">
      <formula>1</formula>
    </cfRule>
  </conditionalFormatting>
  <conditionalFormatting sqref="E33">
    <cfRule type="cellIs" dxfId="285" priority="234" stopIfTrue="1" operator="greaterThan">
      <formula>1</formula>
    </cfRule>
  </conditionalFormatting>
  <conditionalFormatting sqref="K33">
    <cfRule type="cellIs" dxfId="284" priority="233" stopIfTrue="1" operator="greaterThan">
      <formula>1</formula>
    </cfRule>
  </conditionalFormatting>
  <conditionalFormatting sqref="M33">
    <cfRule type="cellIs" dxfId="283" priority="232" stopIfTrue="1" operator="greaterThan">
      <formula>1</formula>
    </cfRule>
  </conditionalFormatting>
  <conditionalFormatting sqref="E35">
    <cfRule type="cellIs" dxfId="282" priority="231" stopIfTrue="1" operator="greaterThan">
      <formula>1</formula>
    </cfRule>
  </conditionalFormatting>
  <conditionalFormatting sqref="K35">
    <cfRule type="cellIs" dxfId="281" priority="230" stopIfTrue="1" operator="greaterThan">
      <formula>1</formula>
    </cfRule>
  </conditionalFormatting>
  <conditionalFormatting sqref="M35">
    <cfRule type="cellIs" dxfId="280" priority="229" stopIfTrue="1" operator="greaterThan">
      <formula>1</formula>
    </cfRule>
  </conditionalFormatting>
  <conditionalFormatting sqref="E36">
    <cfRule type="cellIs" dxfId="279" priority="228" stopIfTrue="1" operator="greaterThan">
      <formula>1</formula>
    </cfRule>
  </conditionalFormatting>
  <conditionalFormatting sqref="K36">
    <cfRule type="cellIs" dxfId="278" priority="227" stopIfTrue="1" operator="greaterThan">
      <formula>1</formula>
    </cfRule>
  </conditionalFormatting>
  <conditionalFormatting sqref="M36">
    <cfRule type="cellIs" dxfId="277" priority="226" stopIfTrue="1" operator="greaterThan">
      <formula>1</formula>
    </cfRule>
  </conditionalFormatting>
  <conditionalFormatting sqref="E37">
    <cfRule type="cellIs" dxfId="276" priority="225" stopIfTrue="1" operator="greaterThan">
      <formula>1</formula>
    </cfRule>
  </conditionalFormatting>
  <conditionalFormatting sqref="K37">
    <cfRule type="cellIs" dxfId="275" priority="224" stopIfTrue="1" operator="greaterThan">
      <formula>1</formula>
    </cfRule>
  </conditionalFormatting>
  <conditionalFormatting sqref="M37">
    <cfRule type="cellIs" dxfId="274" priority="223" stopIfTrue="1" operator="greaterThan">
      <formula>1</formula>
    </cfRule>
  </conditionalFormatting>
  <conditionalFormatting sqref="E38">
    <cfRule type="cellIs" dxfId="273" priority="222" stopIfTrue="1" operator="greaterThan">
      <formula>1</formula>
    </cfRule>
  </conditionalFormatting>
  <conditionalFormatting sqref="K38">
    <cfRule type="cellIs" dxfId="272" priority="221" stopIfTrue="1" operator="greaterThan">
      <formula>1</formula>
    </cfRule>
  </conditionalFormatting>
  <conditionalFormatting sqref="M38">
    <cfRule type="cellIs" dxfId="271" priority="220" stopIfTrue="1" operator="greaterThan">
      <formula>1</formula>
    </cfRule>
  </conditionalFormatting>
  <conditionalFormatting sqref="E39">
    <cfRule type="cellIs" dxfId="270" priority="219" stopIfTrue="1" operator="greaterThan">
      <formula>1</formula>
    </cfRule>
  </conditionalFormatting>
  <conditionalFormatting sqref="K39">
    <cfRule type="cellIs" dxfId="269" priority="218" stopIfTrue="1" operator="greaterThan">
      <formula>1</formula>
    </cfRule>
  </conditionalFormatting>
  <conditionalFormatting sqref="M39">
    <cfRule type="cellIs" dxfId="268" priority="217" stopIfTrue="1" operator="greaterThan">
      <formula>1</formula>
    </cfRule>
  </conditionalFormatting>
  <conditionalFormatting sqref="E42">
    <cfRule type="cellIs" dxfId="267" priority="216" stopIfTrue="1" operator="greaterThan">
      <formula>1</formula>
    </cfRule>
  </conditionalFormatting>
  <conditionalFormatting sqref="K42">
    <cfRule type="cellIs" dxfId="266" priority="215" stopIfTrue="1" operator="greaterThan">
      <formula>1</formula>
    </cfRule>
  </conditionalFormatting>
  <conditionalFormatting sqref="M42">
    <cfRule type="cellIs" dxfId="265" priority="214" stopIfTrue="1" operator="greaterThan">
      <formula>1</formula>
    </cfRule>
  </conditionalFormatting>
  <conditionalFormatting sqref="E57">
    <cfRule type="cellIs" dxfId="264" priority="213" stopIfTrue="1" operator="greaterThan">
      <formula>1</formula>
    </cfRule>
  </conditionalFormatting>
  <conditionalFormatting sqref="K57">
    <cfRule type="cellIs" dxfId="263" priority="212" stopIfTrue="1" operator="greaterThan">
      <formula>1</formula>
    </cfRule>
  </conditionalFormatting>
  <conditionalFormatting sqref="M57">
    <cfRule type="cellIs" dxfId="262" priority="211" stopIfTrue="1" operator="greaterThan">
      <formula>1</formula>
    </cfRule>
  </conditionalFormatting>
  <conditionalFormatting sqref="E58">
    <cfRule type="cellIs" dxfId="261" priority="210" stopIfTrue="1" operator="greaterThan">
      <formula>1</formula>
    </cfRule>
  </conditionalFormatting>
  <conditionalFormatting sqref="K58">
    <cfRule type="cellIs" dxfId="260" priority="209" stopIfTrue="1" operator="greaterThan">
      <formula>1</formula>
    </cfRule>
  </conditionalFormatting>
  <conditionalFormatting sqref="M58">
    <cfRule type="cellIs" dxfId="259" priority="208" stopIfTrue="1" operator="greaterThan">
      <formula>1</formula>
    </cfRule>
  </conditionalFormatting>
  <conditionalFormatting sqref="E59">
    <cfRule type="cellIs" dxfId="258" priority="207" stopIfTrue="1" operator="greaterThan">
      <formula>1</formula>
    </cfRule>
  </conditionalFormatting>
  <conditionalFormatting sqref="K59">
    <cfRule type="cellIs" dxfId="257" priority="206" stopIfTrue="1" operator="greaterThan">
      <formula>1</formula>
    </cfRule>
  </conditionalFormatting>
  <conditionalFormatting sqref="M59">
    <cfRule type="cellIs" dxfId="256" priority="205" stopIfTrue="1" operator="greaterThan">
      <formula>1</formula>
    </cfRule>
  </conditionalFormatting>
  <conditionalFormatting sqref="E60">
    <cfRule type="cellIs" dxfId="255" priority="204" stopIfTrue="1" operator="greaterThan">
      <formula>1</formula>
    </cfRule>
  </conditionalFormatting>
  <conditionalFormatting sqref="K60">
    <cfRule type="cellIs" dxfId="254" priority="203" stopIfTrue="1" operator="greaterThan">
      <formula>1</formula>
    </cfRule>
  </conditionalFormatting>
  <conditionalFormatting sqref="M60">
    <cfRule type="cellIs" dxfId="253" priority="202" stopIfTrue="1" operator="greaterThan">
      <formula>1</formula>
    </cfRule>
  </conditionalFormatting>
  <conditionalFormatting sqref="E61">
    <cfRule type="cellIs" dxfId="252" priority="201" stopIfTrue="1" operator="greaterThan">
      <formula>1</formula>
    </cfRule>
  </conditionalFormatting>
  <conditionalFormatting sqref="K61">
    <cfRule type="cellIs" dxfId="251" priority="200" stopIfTrue="1" operator="greaterThan">
      <formula>1</formula>
    </cfRule>
  </conditionalFormatting>
  <conditionalFormatting sqref="M61">
    <cfRule type="cellIs" dxfId="250" priority="199" stopIfTrue="1" operator="greaterThan">
      <formula>1</formula>
    </cfRule>
  </conditionalFormatting>
  <conditionalFormatting sqref="E64">
    <cfRule type="cellIs" dxfId="249" priority="198" stopIfTrue="1" operator="greaterThan">
      <formula>1</formula>
    </cfRule>
  </conditionalFormatting>
  <conditionalFormatting sqref="K64">
    <cfRule type="cellIs" dxfId="248" priority="197" stopIfTrue="1" operator="greaterThan">
      <formula>1</formula>
    </cfRule>
  </conditionalFormatting>
  <conditionalFormatting sqref="M64">
    <cfRule type="cellIs" dxfId="247" priority="196" stopIfTrue="1" operator="greaterThan">
      <formula>1</formula>
    </cfRule>
  </conditionalFormatting>
  <conditionalFormatting sqref="E67">
    <cfRule type="cellIs" dxfId="246" priority="195" stopIfTrue="1" operator="greaterThan">
      <formula>1</formula>
    </cfRule>
  </conditionalFormatting>
  <conditionalFormatting sqref="K67">
    <cfRule type="cellIs" dxfId="245" priority="194" stopIfTrue="1" operator="greaterThan">
      <formula>1</formula>
    </cfRule>
  </conditionalFormatting>
  <conditionalFormatting sqref="M67">
    <cfRule type="cellIs" dxfId="244" priority="193" stopIfTrue="1" operator="greaterThan">
      <formula>1</formula>
    </cfRule>
  </conditionalFormatting>
  <conditionalFormatting sqref="E68">
    <cfRule type="cellIs" dxfId="243" priority="192" stopIfTrue="1" operator="greaterThan">
      <formula>1</formula>
    </cfRule>
  </conditionalFormatting>
  <conditionalFormatting sqref="K68">
    <cfRule type="cellIs" dxfId="242" priority="191" stopIfTrue="1" operator="greaterThan">
      <formula>1</formula>
    </cfRule>
  </conditionalFormatting>
  <conditionalFormatting sqref="M68">
    <cfRule type="cellIs" dxfId="241" priority="190" stopIfTrue="1" operator="greaterThan">
      <formula>1</formula>
    </cfRule>
  </conditionalFormatting>
  <conditionalFormatting sqref="E69">
    <cfRule type="cellIs" dxfId="240" priority="189" stopIfTrue="1" operator="greaterThan">
      <formula>1</formula>
    </cfRule>
  </conditionalFormatting>
  <conditionalFormatting sqref="K69">
    <cfRule type="cellIs" dxfId="239" priority="188" stopIfTrue="1" operator="greaterThan">
      <formula>1</formula>
    </cfRule>
  </conditionalFormatting>
  <conditionalFormatting sqref="M69">
    <cfRule type="cellIs" dxfId="238" priority="187" stopIfTrue="1" operator="greaterThan">
      <formula>1</formula>
    </cfRule>
  </conditionalFormatting>
  <conditionalFormatting sqref="E70">
    <cfRule type="cellIs" dxfId="237" priority="186" stopIfTrue="1" operator="greaterThan">
      <formula>1</formula>
    </cfRule>
  </conditionalFormatting>
  <conditionalFormatting sqref="K70">
    <cfRule type="cellIs" dxfId="236" priority="185" stopIfTrue="1" operator="greaterThan">
      <formula>1</formula>
    </cfRule>
  </conditionalFormatting>
  <conditionalFormatting sqref="M70">
    <cfRule type="cellIs" dxfId="235" priority="184" stopIfTrue="1" operator="greaterThan">
      <formula>1</formula>
    </cfRule>
  </conditionalFormatting>
  <conditionalFormatting sqref="E71">
    <cfRule type="cellIs" dxfId="234" priority="183" stopIfTrue="1" operator="greaterThan">
      <formula>1</formula>
    </cfRule>
  </conditionalFormatting>
  <conditionalFormatting sqref="K71">
    <cfRule type="cellIs" dxfId="233" priority="182" stopIfTrue="1" operator="greaterThan">
      <formula>1</formula>
    </cfRule>
  </conditionalFormatting>
  <conditionalFormatting sqref="M71">
    <cfRule type="cellIs" dxfId="232" priority="181" stopIfTrue="1" operator="greaterThan">
      <formula>1</formula>
    </cfRule>
  </conditionalFormatting>
  <conditionalFormatting sqref="E74">
    <cfRule type="cellIs" dxfId="231" priority="180" stopIfTrue="1" operator="greaterThan">
      <formula>1</formula>
    </cfRule>
  </conditionalFormatting>
  <conditionalFormatting sqref="K74">
    <cfRule type="cellIs" dxfId="230" priority="179" stopIfTrue="1" operator="greaterThan">
      <formula>1</formula>
    </cfRule>
  </conditionalFormatting>
  <conditionalFormatting sqref="M74">
    <cfRule type="cellIs" dxfId="229" priority="178" stopIfTrue="1" operator="greaterThan">
      <formula>1</formula>
    </cfRule>
  </conditionalFormatting>
  <conditionalFormatting sqref="E75">
    <cfRule type="cellIs" dxfId="228" priority="177" stopIfTrue="1" operator="greaterThan">
      <formula>1</formula>
    </cfRule>
  </conditionalFormatting>
  <conditionalFormatting sqref="K75">
    <cfRule type="cellIs" dxfId="227" priority="176" stopIfTrue="1" operator="greaterThan">
      <formula>1</formula>
    </cfRule>
  </conditionalFormatting>
  <conditionalFormatting sqref="M75">
    <cfRule type="cellIs" dxfId="226" priority="175" stopIfTrue="1" operator="greaterThan">
      <formula>1</formula>
    </cfRule>
  </conditionalFormatting>
  <conditionalFormatting sqref="E76">
    <cfRule type="cellIs" dxfId="225" priority="174" stopIfTrue="1" operator="greaterThan">
      <formula>1</formula>
    </cfRule>
  </conditionalFormatting>
  <conditionalFormatting sqref="K76">
    <cfRule type="cellIs" dxfId="224" priority="173" stopIfTrue="1" operator="greaterThan">
      <formula>1</formula>
    </cfRule>
  </conditionalFormatting>
  <conditionalFormatting sqref="M76">
    <cfRule type="cellIs" dxfId="223" priority="172" stopIfTrue="1" operator="greaterThan">
      <formula>1</formula>
    </cfRule>
  </conditionalFormatting>
  <conditionalFormatting sqref="E77">
    <cfRule type="cellIs" dxfId="222" priority="171" stopIfTrue="1" operator="greaterThan">
      <formula>1</formula>
    </cfRule>
  </conditionalFormatting>
  <conditionalFormatting sqref="K77">
    <cfRule type="cellIs" dxfId="221" priority="170" stopIfTrue="1" operator="greaterThan">
      <formula>1</formula>
    </cfRule>
  </conditionalFormatting>
  <conditionalFormatting sqref="M77">
    <cfRule type="cellIs" dxfId="220" priority="169" stopIfTrue="1" operator="greaterThan">
      <formula>1</formula>
    </cfRule>
  </conditionalFormatting>
  <conditionalFormatting sqref="E78">
    <cfRule type="cellIs" dxfId="219" priority="168" stopIfTrue="1" operator="greaterThan">
      <formula>1</formula>
    </cfRule>
  </conditionalFormatting>
  <conditionalFormatting sqref="K78">
    <cfRule type="cellIs" dxfId="218" priority="167" stopIfTrue="1" operator="greaterThan">
      <formula>1</formula>
    </cfRule>
  </conditionalFormatting>
  <conditionalFormatting sqref="M78">
    <cfRule type="cellIs" dxfId="217" priority="166" stopIfTrue="1" operator="greaterThan">
      <formula>1</formula>
    </cfRule>
  </conditionalFormatting>
  <conditionalFormatting sqref="E81">
    <cfRule type="cellIs" dxfId="216" priority="165" stopIfTrue="1" operator="greaterThan">
      <formula>1</formula>
    </cfRule>
  </conditionalFormatting>
  <conditionalFormatting sqref="K81">
    <cfRule type="cellIs" dxfId="215" priority="164" stopIfTrue="1" operator="greaterThan">
      <formula>1</formula>
    </cfRule>
  </conditionalFormatting>
  <conditionalFormatting sqref="M81">
    <cfRule type="cellIs" dxfId="214" priority="163" stopIfTrue="1" operator="greaterThan">
      <formula>1</formula>
    </cfRule>
  </conditionalFormatting>
  <conditionalFormatting sqref="E82">
    <cfRule type="cellIs" dxfId="213" priority="162" stopIfTrue="1" operator="greaterThan">
      <formula>1</formula>
    </cfRule>
  </conditionalFormatting>
  <conditionalFormatting sqref="K82">
    <cfRule type="cellIs" dxfId="212" priority="161" stopIfTrue="1" operator="greaterThan">
      <formula>1</formula>
    </cfRule>
  </conditionalFormatting>
  <conditionalFormatting sqref="M82">
    <cfRule type="cellIs" dxfId="211" priority="160" stopIfTrue="1" operator="greaterThan">
      <formula>1</formula>
    </cfRule>
  </conditionalFormatting>
  <conditionalFormatting sqref="E83">
    <cfRule type="cellIs" dxfId="210" priority="159" stopIfTrue="1" operator="greaterThan">
      <formula>1</formula>
    </cfRule>
  </conditionalFormatting>
  <conditionalFormatting sqref="K83">
    <cfRule type="cellIs" dxfId="209" priority="158" stopIfTrue="1" operator="greaterThan">
      <formula>1</formula>
    </cfRule>
  </conditionalFormatting>
  <conditionalFormatting sqref="M83">
    <cfRule type="cellIs" dxfId="208" priority="157" stopIfTrue="1" operator="greaterThan">
      <formula>1</formula>
    </cfRule>
  </conditionalFormatting>
  <conditionalFormatting sqref="E84">
    <cfRule type="cellIs" dxfId="207" priority="156" stopIfTrue="1" operator="greaterThan">
      <formula>1</formula>
    </cfRule>
  </conditionalFormatting>
  <conditionalFormatting sqref="K84">
    <cfRule type="cellIs" dxfId="206" priority="155" stopIfTrue="1" operator="greaterThan">
      <formula>1</formula>
    </cfRule>
  </conditionalFormatting>
  <conditionalFormatting sqref="M84">
    <cfRule type="cellIs" dxfId="205" priority="154" stopIfTrue="1" operator="greaterThan">
      <formula>1</formula>
    </cfRule>
  </conditionalFormatting>
  <conditionalFormatting sqref="E85">
    <cfRule type="cellIs" dxfId="204" priority="153" stopIfTrue="1" operator="greaterThan">
      <formula>1</formula>
    </cfRule>
  </conditionalFormatting>
  <conditionalFormatting sqref="K85">
    <cfRule type="cellIs" dxfId="203" priority="152" stopIfTrue="1" operator="greaterThan">
      <formula>1</formula>
    </cfRule>
  </conditionalFormatting>
  <conditionalFormatting sqref="M85">
    <cfRule type="cellIs" dxfId="202" priority="151" stopIfTrue="1" operator="greaterThan">
      <formula>1</formula>
    </cfRule>
  </conditionalFormatting>
  <conditionalFormatting sqref="E88">
    <cfRule type="cellIs" dxfId="201" priority="150" stopIfTrue="1" operator="greaterThan">
      <formula>1</formula>
    </cfRule>
  </conditionalFormatting>
  <conditionalFormatting sqref="K88">
    <cfRule type="cellIs" dxfId="200" priority="149" stopIfTrue="1" operator="greaterThan">
      <formula>1</formula>
    </cfRule>
  </conditionalFormatting>
  <conditionalFormatting sqref="M88">
    <cfRule type="cellIs" dxfId="199" priority="148" stopIfTrue="1" operator="greaterThan">
      <formula>1</formula>
    </cfRule>
  </conditionalFormatting>
  <conditionalFormatting sqref="E103">
    <cfRule type="cellIs" dxfId="198" priority="147" stopIfTrue="1" operator="greaterThan">
      <formula>1</formula>
    </cfRule>
  </conditionalFormatting>
  <conditionalFormatting sqref="K103">
    <cfRule type="cellIs" dxfId="197" priority="146" stopIfTrue="1" operator="greaterThan">
      <formula>1</formula>
    </cfRule>
  </conditionalFormatting>
  <conditionalFormatting sqref="M103">
    <cfRule type="cellIs" dxfId="196" priority="145" stopIfTrue="1" operator="greaterThan">
      <formula>1</formula>
    </cfRule>
  </conditionalFormatting>
  <conditionalFormatting sqref="E104">
    <cfRule type="cellIs" dxfId="195" priority="144" stopIfTrue="1" operator="greaterThan">
      <formula>1</formula>
    </cfRule>
  </conditionalFormatting>
  <conditionalFormatting sqref="K104">
    <cfRule type="cellIs" dxfId="194" priority="143" stopIfTrue="1" operator="greaterThan">
      <formula>1</formula>
    </cfRule>
  </conditionalFormatting>
  <conditionalFormatting sqref="M104">
    <cfRule type="cellIs" dxfId="193" priority="142" stopIfTrue="1" operator="greaterThan">
      <formula>1</formula>
    </cfRule>
  </conditionalFormatting>
  <conditionalFormatting sqref="E105">
    <cfRule type="cellIs" dxfId="192" priority="141" stopIfTrue="1" operator="greaterThan">
      <formula>1</formula>
    </cfRule>
  </conditionalFormatting>
  <conditionalFormatting sqref="K105">
    <cfRule type="cellIs" dxfId="191" priority="140" stopIfTrue="1" operator="greaterThan">
      <formula>1</formula>
    </cfRule>
  </conditionalFormatting>
  <conditionalFormatting sqref="M105">
    <cfRule type="cellIs" dxfId="190" priority="139" stopIfTrue="1" operator="greaterThan">
      <formula>1</formula>
    </cfRule>
  </conditionalFormatting>
  <conditionalFormatting sqref="E106">
    <cfRule type="cellIs" dxfId="189" priority="138" stopIfTrue="1" operator="greaterThan">
      <formula>1</formula>
    </cfRule>
  </conditionalFormatting>
  <conditionalFormatting sqref="K106">
    <cfRule type="cellIs" dxfId="188" priority="137" stopIfTrue="1" operator="greaterThan">
      <formula>1</formula>
    </cfRule>
  </conditionalFormatting>
  <conditionalFormatting sqref="M106">
    <cfRule type="cellIs" dxfId="187" priority="136" stopIfTrue="1" operator="greaterThan">
      <formula>1</formula>
    </cfRule>
  </conditionalFormatting>
  <conditionalFormatting sqref="E107">
    <cfRule type="cellIs" dxfId="186" priority="135" stopIfTrue="1" operator="greaterThan">
      <formula>1</formula>
    </cfRule>
  </conditionalFormatting>
  <conditionalFormatting sqref="K107">
    <cfRule type="cellIs" dxfId="185" priority="134" stopIfTrue="1" operator="greaterThan">
      <formula>1</formula>
    </cfRule>
  </conditionalFormatting>
  <conditionalFormatting sqref="M107">
    <cfRule type="cellIs" dxfId="184" priority="133" stopIfTrue="1" operator="greaterThan">
      <formula>1</formula>
    </cfRule>
  </conditionalFormatting>
  <conditionalFormatting sqref="E110">
    <cfRule type="cellIs" dxfId="183" priority="132" stopIfTrue="1" operator="greaterThan">
      <formula>1</formula>
    </cfRule>
  </conditionalFormatting>
  <conditionalFormatting sqref="K110">
    <cfRule type="cellIs" dxfId="182" priority="131" stopIfTrue="1" operator="greaterThan">
      <formula>1</formula>
    </cfRule>
  </conditionalFormatting>
  <conditionalFormatting sqref="M110">
    <cfRule type="cellIs" dxfId="181" priority="130" stopIfTrue="1" operator="greaterThan">
      <formula>1</formula>
    </cfRule>
  </conditionalFormatting>
  <conditionalFormatting sqref="E113">
    <cfRule type="cellIs" dxfId="180" priority="129" stopIfTrue="1" operator="greaterThan">
      <formula>1</formula>
    </cfRule>
  </conditionalFormatting>
  <conditionalFormatting sqref="K113">
    <cfRule type="cellIs" dxfId="179" priority="128" stopIfTrue="1" operator="greaterThan">
      <formula>1</formula>
    </cfRule>
  </conditionalFormatting>
  <conditionalFormatting sqref="M113">
    <cfRule type="cellIs" dxfId="178" priority="127" stopIfTrue="1" operator="greaterThan">
      <formula>1</formula>
    </cfRule>
  </conditionalFormatting>
  <conditionalFormatting sqref="E114">
    <cfRule type="cellIs" dxfId="177" priority="126" stopIfTrue="1" operator="greaterThan">
      <formula>1</formula>
    </cfRule>
  </conditionalFormatting>
  <conditionalFormatting sqref="K114">
    <cfRule type="cellIs" dxfId="176" priority="125" stopIfTrue="1" operator="greaterThan">
      <formula>1</formula>
    </cfRule>
  </conditionalFormatting>
  <conditionalFormatting sqref="M114">
    <cfRule type="cellIs" dxfId="175" priority="124" stopIfTrue="1" operator="greaterThan">
      <formula>1</formula>
    </cfRule>
  </conditionalFormatting>
  <conditionalFormatting sqref="E115">
    <cfRule type="cellIs" dxfId="174" priority="123" stopIfTrue="1" operator="greaterThan">
      <formula>1</formula>
    </cfRule>
  </conditionalFormatting>
  <conditionalFormatting sqref="K115">
    <cfRule type="cellIs" dxfId="173" priority="122" stopIfTrue="1" operator="greaterThan">
      <formula>1</formula>
    </cfRule>
  </conditionalFormatting>
  <conditionalFormatting sqref="M115">
    <cfRule type="cellIs" dxfId="172" priority="121" stopIfTrue="1" operator="greaterThan">
      <formula>1</formula>
    </cfRule>
  </conditionalFormatting>
  <conditionalFormatting sqref="E116">
    <cfRule type="cellIs" dxfId="171" priority="120" stopIfTrue="1" operator="greaterThan">
      <formula>1</formula>
    </cfRule>
  </conditionalFormatting>
  <conditionalFormatting sqref="K116">
    <cfRule type="cellIs" dxfId="170" priority="119" stopIfTrue="1" operator="greaterThan">
      <formula>1</formula>
    </cfRule>
  </conditionalFormatting>
  <conditionalFormatting sqref="M116">
    <cfRule type="cellIs" dxfId="169" priority="118" stopIfTrue="1" operator="greaterThan">
      <formula>1</formula>
    </cfRule>
  </conditionalFormatting>
  <conditionalFormatting sqref="E117">
    <cfRule type="cellIs" dxfId="168" priority="117" stopIfTrue="1" operator="greaterThan">
      <formula>1</formula>
    </cfRule>
  </conditionalFormatting>
  <conditionalFormatting sqref="K117">
    <cfRule type="cellIs" dxfId="167" priority="116" stopIfTrue="1" operator="greaterThan">
      <formula>1</formula>
    </cfRule>
  </conditionalFormatting>
  <conditionalFormatting sqref="M117">
    <cfRule type="cellIs" dxfId="166" priority="115" stopIfTrue="1" operator="greaterThan">
      <formula>1</formula>
    </cfRule>
  </conditionalFormatting>
  <conditionalFormatting sqref="E120">
    <cfRule type="cellIs" dxfId="165" priority="114" stopIfTrue="1" operator="greaterThan">
      <formula>1</formula>
    </cfRule>
  </conditionalFormatting>
  <conditionalFormatting sqref="K120">
    <cfRule type="cellIs" dxfId="164" priority="113" stopIfTrue="1" operator="greaterThan">
      <formula>1</formula>
    </cfRule>
  </conditionalFormatting>
  <conditionalFormatting sqref="M120">
    <cfRule type="cellIs" dxfId="163" priority="112" stopIfTrue="1" operator="greaterThan">
      <formula>1</formula>
    </cfRule>
  </conditionalFormatting>
  <conditionalFormatting sqref="E121">
    <cfRule type="cellIs" dxfId="162" priority="111" stopIfTrue="1" operator="greaterThan">
      <formula>1</formula>
    </cfRule>
  </conditionalFormatting>
  <conditionalFormatting sqref="K121">
    <cfRule type="cellIs" dxfId="161" priority="110" stopIfTrue="1" operator="greaterThan">
      <formula>1</formula>
    </cfRule>
  </conditionalFormatting>
  <conditionalFormatting sqref="M121">
    <cfRule type="cellIs" dxfId="160" priority="109" stopIfTrue="1" operator="greaterThan">
      <formula>1</formula>
    </cfRule>
  </conditionalFormatting>
  <conditionalFormatting sqref="E122">
    <cfRule type="cellIs" dxfId="159" priority="108" stopIfTrue="1" operator="greaterThan">
      <formula>1</formula>
    </cfRule>
  </conditionalFormatting>
  <conditionalFormatting sqref="K122">
    <cfRule type="cellIs" dxfId="158" priority="107" stopIfTrue="1" operator="greaterThan">
      <formula>1</formula>
    </cfRule>
  </conditionalFormatting>
  <conditionalFormatting sqref="M122">
    <cfRule type="cellIs" dxfId="157" priority="106" stopIfTrue="1" operator="greaterThan">
      <formula>1</formula>
    </cfRule>
  </conditionalFormatting>
  <conditionalFormatting sqref="E123">
    <cfRule type="cellIs" dxfId="156" priority="105" stopIfTrue="1" operator="greaterThan">
      <formula>1</formula>
    </cfRule>
  </conditionalFormatting>
  <conditionalFormatting sqref="K123">
    <cfRule type="cellIs" dxfId="155" priority="104" stopIfTrue="1" operator="greaterThan">
      <formula>1</formula>
    </cfRule>
  </conditionalFormatting>
  <conditionalFormatting sqref="M123">
    <cfRule type="cellIs" dxfId="154" priority="103" stopIfTrue="1" operator="greaterThan">
      <formula>1</formula>
    </cfRule>
  </conditionalFormatting>
  <conditionalFormatting sqref="E124">
    <cfRule type="cellIs" dxfId="153" priority="102" stopIfTrue="1" operator="greaterThan">
      <formula>1</formula>
    </cfRule>
  </conditionalFormatting>
  <conditionalFormatting sqref="K124">
    <cfRule type="cellIs" dxfId="152" priority="101" stopIfTrue="1" operator="greaterThan">
      <formula>1</formula>
    </cfRule>
  </conditionalFormatting>
  <conditionalFormatting sqref="M124">
    <cfRule type="cellIs" dxfId="151" priority="100" stopIfTrue="1" operator="greaterThan">
      <formula>1</formula>
    </cfRule>
  </conditionalFormatting>
  <conditionalFormatting sqref="E127">
    <cfRule type="cellIs" dxfId="150" priority="99" stopIfTrue="1" operator="greaterThan">
      <formula>1</formula>
    </cfRule>
  </conditionalFormatting>
  <conditionalFormatting sqref="K127">
    <cfRule type="cellIs" dxfId="149" priority="98" stopIfTrue="1" operator="greaterThan">
      <formula>1</formula>
    </cfRule>
  </conditionalFormatting>
  <conditionalFormatting sqref="M127">
    <cfRule type="cellIs" dxfId="148" priority="97" stopIfTrue="1" operator="greaterThan">
      <formula>1</formula>
    </cfRule>
  </conditionalFormatting>
  <conditionalFormatting sqref="E128">
    <cfRule type="cellIs" dxfId="147" priority="96" stopIfTrue="1" operator="greaterThan">
      <formula>1</formula>
    </cfRule>
  </conditionalFormatting>
  <conditionalFormatting sqref="K128">
    <cfRule type="cellIs" dxfId="146" priority="95" stopIfTrue="1" operator="greaterThan">
      <formula>1</formula>
    </cfRule>
  </conditionalFormatting>
  <conditionalFormatting sqref="M128">
    <cfRule type="cellIs" dxfId="145" priority="94" stopIfTrue="1" operator="greaterThan">
      <formula>1</formula>
    </cfRule>
  </conditionalFormatting>
  <conditionalFormatting sqref="E129">
    <cfRule type="cellIs" dxfId="144" priority="93" stopIfTrue="1" operator="greaterThan">
      <formula>1</formula>
    </cfRule>
  </conditionalFormatting>
  <conditionalFormatting sqref="K129">
    <cfRule type="cellIs" dxfId="143" priority="92" stopIfTrue="1" operator="greaterThan">
      <formula>1</formula>
    </cfRule>
  </conditionalFormatting>
  <conditionalFormatting sqref="M129">
    <cfRule type="cellIs" dxfId="142" priority="91" stopIfTrue="1" operator="greaterThan">
      <formula>1</formula>
    </cfRule>
  </conditionalFormatting>
  <conditionalFormatting sqref="E130">
    <cfRule type="cellIs" dxfId="141" priority="90" stopIfTrue="1" operator="greaterThan">
      <formula>1</formula>
    </cfRule>
  </conditionalFormatting>
  <conditionalFormatting sqref="K130">
    <cfRule type="cellIs" dxfId="140" priority="89" stopIfTrue="1" operator="greaterThan">
      <formula>1</formula>
    </cfRule>
  </conditionalFormatting>
  <conditionalFormatting sqref="M130">
    <cfRule type="cellIs" dxfId="139" priority="88" stopIfTrue="1" operator="greaterThan">
      <formula>1</formula>
    </cfRule>
  </conditionalFormatting>
  <conditionalFormatting sqref="E131">
    <cfRule type="cellIs" dxfId="138" priority="87" stopIfTrue="1" operator="greaterThan">
      <formula>1</formula>
    </cfRule>
  </conditionalFormatting>
  <conditionalFormatting sqref="K131">
    <cfRule type="cellIs" dxfId="137" priority="86" stopIfTrue="1" operator="greaterThan">
      <formula>1</formula>
    </cfRule>
  </conditionalFormatting>
  <conditionalFormatting sqref="M131">
    <cfRule type="cellIs" dxfId="136" priority="85" stopIfTrue="1" operator="greaterThan">
      <formula>1</formula>
    </cfRule>
  </conditionalFormatting>
  <conditionalFormatting sqref="E134">
    <cfRule type="cellIs" dxfId="135" priority="84" stopIfTrue="1" operator="greaterThan">
      <formula>1</formula>
    </cfRule>
  </conditionalFormatting>
  <conditionalFormatting sqref="K134">
    <cfRule type="cellIs" dxfId="134" priority="83" stopIfTrue="1" operator="greaterThan">
      <formula>1</formula>
    </cfRule>
  </conditionalFormatting>
  <conditionalFormatting sqref="M134">
    <cfRule type="cellIs" dxfId="133" priority="82" stopIfTrue="1" operator="greaterThan">
      <formula>1</formula>
    </cfRule>
  </conditionalFormatting>
  <conditionalFormatting sqref="E149">
    <cfRule type="cellIs" dxfId="132" priority="81" stopIfTrue="1" operator="greaterThan">
      <formula>1</formula>
    </cfRule>
  </conditionalFormatting>
  <conditionalFormatting sqref="K149">
    <cfRule type="cellIs" dxfId="131" priority="80" stopIfTrue="1" operator="greaterThan">
      <formula>1</formula>
    </cfRule>
  </conditionalFormatting>
  <conditionalFormatting sqref="M149">
    <cfRule type="cellIs" dxfId="130" priority="79" stopIfTrue="1" operator="greaterThan">
      <formula>1</formula>
    </cfRule>
  </conditionalFormatting>
  <conditionalFormatting sqref="E150">
    <cfRule type="cellIs" dxfId="129" priority="78" stopIfTrue="1" operator="greaterThan">
      <formula>1</formula>
    </cfRule>
  </conditionalFormatting>
  <conditionalFormatting sqref="K150">
    <cfRule type="cellIs" dxfId="128" priority="77" stopIfTrue="1" operator="greaterThan">
      <formula>1</formula>
    </cfRule>
  </conditionalFormatting>
  <conditionalFormatting sqref="M150">
    <cfRule type="cellIs" dxfId="127" priority="76" stopIfTrue="1" operator="greaterThan">
      <formula>1</formula>
    </cfRule>
  </conditionalFormatting>
  <conditionalFormatting sqref="E151">
    <cfRule type="cellIs" dxfId="126" priority="75" stopIfTrue="1" operator="greaterThan">
      <formula>1</formula>
    </cfRule>
  </conditionalFormatting>
  <conditionalFormatting sqref="K151">
    <cfRule type="cellIs" dxfId="125" priority="74" stopIfTrue="1" operator="greaterThan">
      <formula>1</formula>
    </cfRule>
  </conditionalFormatting>
  <conditionalFormatting sqref="M151">
    <cfRule type="cellIs" dxfId="124" priority="73" stopIfTrue="1" operator="greaterThan">
      <formula>1</formula>
    </cfRule>
  </conditionalFormatting>
  <conditionalFormatting sqref="E152">
    <cfRule type="cellIs" dxfId="123" priority="72" stopIfTrue="1" operator="greaterThan">
      <formula>1</formula>
    </cfRule>
  </conditionalFormatting>
  <conditionalFormatting sqref="K152">
    <cfRule type="cellIs" dxfId="122" priority="71" stopIfTrue="1" operator="greaterThan">
      <formula>1</formula>
    </cfRule>
  </conditionalFormatting>
  <conditionalFormatting sqref="M152">
    <cfRule type="cellIs" dxfId="121" priority="70" stopIfTrue="1" operator="greaterThan">
      <formula>1</formula>
    </cfRule>
  </conditionalFormatting>
  <conditionalFormatting sqref="E153">
    <cfRule type="cellIs" dxfId="120" priority="69" stopIfTrue="1" operator="greaterThan">
      <formula>1</formula>
    </cfRule>
  </conditionalFormatting>
  <conditionalFormatting sqref="K153">
    <cfRule type="cellIs" dxfId="119" priority="68" stopIfTrue="1" operator="greaterThan">
      <formula>1</formula>
    </cfRule>
  </conditionalFormatting>
  <conditionalFormatting sqref="M153">
    <cfRule type="cellIs" dxfId="118" priority="67" stopIfTrue="1" operator="greaterThan">
      <formula>1</formula>
    </cfRule>
  </conditionalFormatting>
  <conditionalFormatting sqref="E156">
    <cfRule type="cellIs" dxfId="117" priority="66" stopIfTrue="1" operator="greaterThan">
      <formula>1</formula>
    </cfRule>
  </conditionalFormatting>
  <conditionalFormatting sqref="K156">
    <cfRule type="cellIs" dxfId="116" priority="65" stopIfTrue="1" operator="greaterThan">
      <formula>1</formula>
    </cfRule>
  </conditionalFormatting>
  <conditionalFormatting sqref="M156">
    <cfRule type="cellIs" dxfId="115" priority="64" stopIfTrue="1" operator="greaterThan">
      <formula>1</formula>
    </cfRule>
  </conditionalFormatting>
  <conditionalFormatting sqref="E157">
    <cfRule type="cellIs" dxfId="114" priority="63" stopIfTrue="1" operator="greaterThan">
      <formula>1</formula>
    </cfRule>
  </conditionalFormatting>
  <conditionalFormatting sqref="K157">
    <cfRule type="cellIs" dxfId="113" priority="62" stopIfTrue="1" operator="greaterThan">
      <formula>1</formula>
    </cfRule>
  </conditionalFormatting>
  <conditionalFormatting sqref="M157">
    <cfRule type="cellIs" dxfId="112" priority="61" stopIfTrue="1" operator="greaterThan">
      <formula>1</formula>
    </cfRule>
  </conditionalFormatting>
  <conditionalFormatting sqref="E158">
    <cfRule type="cellIs" dxfId="111" priority="60" stopIfTrue="1" operator="greaterThan">
      <formula>1</formula>
    </cfRule>
  </conditionalFormatting>
  <conditionalFormatting sqref="K158">
    <cfRule type="cellIs" dxfId="110" priority="59" stopIfTrue="1" operator="greaterThan">
      <formula>1</formula>
    </cfRule>
  </conditionalFormatting>
  <conditionalFormatting sqref="M158">
    <cfRule type="cellIs" dxfId="109" priority="58" stopIfTrue="1" operator="greaterThan">
      <formula>1</formula>
    </cfRule>
  </conditionalFormatting>
  <conditionalFormatting sqref="E159">
    <cfRule type="cellIs" dxfId="108" priority="57" stopIfTrue="1" operator="greaterThan">
      <formula>1</formula>
    </cfRule>
  </conditionalFormatting>
  <conditionalFormatting sqref="K159">
    <cfRule type="cellIs" dxfId="107" priority="56" stopIfTrue="1" operator="greaterThan">
      <formula>1</formula>
    </cfRule>
  </conditionalFormatting>
  <conditionalFormatting sqref="M159">
    <cfRule type="cellIs" dxfId="106" priority="55" stopIfTrue="1" operator="greaterThan">
      <formula>1</formula>
    </cfRule>
  </conditionalFormatting>
  <conditionalFormatting sqref="E160">
    <cfRule type="cellIs" dxfId="105" priority="54" stopIfTrue="1" operator="greaterThan">
      <formula>1</formula>
    </cfRule>
  </conditionalFormatting>
  <conditionalFormatting sqref="K160">
    <cfRule type="cellIs" dxfId="104" priority="53" stopIfTrue="1" operator="greaterThan">
      <formula>1</formula>
    </cfRule>
  </conditionalFormatting>
  <conditionalFormatting sqref="M160">
    <cfRule type="cellIs" dxfId="103" priority="52" stopIfTrue="1" operator="greaterThan">
      <formula>1</formula>
    </cfRule>
  </conditionalFormatting>
  <conditionalFormatting sqref="E163">
    <cfRule type="cellIs" dxfId="102" priority="51" stopIfTrue="1" operator="greaterThan">
      <formula>1</formula>
    </cfRule>
  </conditionalFormatting>
  <conditionalFormatting sqref="K163">
    <cfRule type="cellIs" dxfId="101" priority="50" stopIfTrue="1" operator="greaterThan">
      <formula>1</formula>
    </cfRule>
  </conditionalFormatting>
  <conditionalFormatting sqref="M163">
    <cfRule type="cellIs" dxfId="100" priority="49" stopIfTrue="1" operator="greaterThan">
      <formula>1</formula>
    </cfRule>
  </conditionalFormatting>
  <conditionalFormatting sqref="E164">
    <cfRule type="cellIs" dxfId="99" priority="48" stopIfTrue="1" operator="greaterThan">
      <formula>1</formula>
    </cfRule>
  </conditionalFormatting>
  <conditionalFormatting sqref="K164">
    <cfRule type="cellIs" dxfId="98" priority="47" stopIfTrue="1" operator="greaterThan">
      <formula>1</formula>
    </cfRule>
  </conditionalFormatting>
  <conditionalFormatting sqref="M164">
    <cfRule type="cellIs" dxfId="97" priority="46" stopIfTrue="1" operator="greaterThan">
      <formula>1</formula>
    </cfRule>
  </conditionalFormatting>
  <conditionalFormatting sqref="E165">
    <cfRule type="cellIs" dxfId="96" priority="45" stopIfTrue="1" operator="greaterThan">
      <formula>1</formula>
    </cfRule>
  </conditionalFormatting>
  <conditionalFormatting sqref="K165">
    <cfRule type="cellIs" dxfId="95" priority="44" stopIfTrue="1" operator="greaterThan">
      <formula>1</formula>
    </cfRule>
  </conditionalFormatting>
  <conditionalFormatting sqref="M165">
    <cfRule type="cellIs" dxfId="94" priority="43" stopIfTrue="1" operator="greaterThan">
      <formula>1</formula>
    </cfRule>
  </conditionalFormatting>
  <conditionalFormatting sqref="E166">
    <cfRule type="cellIs" dxfId="93" priority="42" stopIfTrue="1" operator="greaterThan">
      <formula>1</formula>
    </cfRule>
  </conditionalFormatting>
  <conditionalFormatting sqref="K166">
    <cfRule type="cellIs" dxfId="92" priority="41" stopIfTrue="1" operator="greaterThan">
      <formula>1</formula>
    </cfRule>
  </conditionalFormatting>
  <conditionalFormatting sqref="M166">
    <cfRule type="cellIs" dxfId="91" priority="40" stopIfTrue="1" operator="greaterThan">
      <formula>1</formula>
    </cfRule>
  </conditionalFormatting>
  <conditionalFormatting sqref="E167">
    <cfRule type="cellIs" dxfId="90" priority="39" stopIfTrue="1" operator="greaterThan">
      <formula>1</formula>
    </cfRule>
  </conditionalFormatting>
  <conditionalFormatting sqref="K167">
    <cfRule type="cellIs" dxfId="89" priority="38" stopIfTrue="1" operator="greaterThan">
      <formula>1</formula>
    </cfRule>
  </conditionalFormatting>
  <conditionalFormatting sqref="M167">
    <cfRule type="cellIs" dxfId="88" priority="37" stopIfTrue="1" operator="greaterThan">
      <formula>1</formula>
    </cfRule>
  </conditionalFormatting>
  <conditionalFormatting sqref="E170">
    <cfRule type="cellIs" dxfId="87" priority="36" stopIfTrue="1" operator="greaterThan">
      <formula>1</formula>
    </cfRule>
  </conditionalFormatting>
  <conditionalFormatting sqref="K170">
    <cfRule type="cellIs" dxfId="86" priority="35" stopIfTrue="1" operator="greaterThan">
      <formula>1</formula>
    </cfRule>
  </conditionalFormatting>
  <conditionalFormatting sqref="M170">
    <cfRule type="cellIs" dxfId="85" priority="34" stopIfTrue="1" operator="greaterThan">
      <formula>1</formula>
    </cfRule>
  </conditionalFormatting>
  <conditionalFormatting sqref="E171">
    <cfRule type="cellIs" dxfId="84" priority="33" stopIfTrue="1" operator="greaterThan">
      <formula>1</formula>
    </cfRule>
  </conditionalFormatting>
  <conditionalFormatting sqref="K171">
    <cfRule type="cellIs" dxfId="83" priority="32" stopIfTrue="1" operator="greaterThan">
      <formula>1</formula>
    </cfRule>
  </conditionalFormatting>
  <conditionalFormatting sqref="M171">
    <cfRule type="cellIs" dxfId="82" priority="31" stopIfTrue="1" operator="greaterThan">
      <formula>1</formula>
    </cfRule>
  </conditionalFormatting>
  <conditionalFormatting sqref="E172">
    <cfRule type="cellIs" dxfId="81" priority="30" stopIfTrue="1" operator="greaterThan">
      <formula>1</formula>
    </cfRule>
  </conditionalFormatting>
  <conditionalFormatting sqref="K172">
    <cfRule type="cellIs" dxfId="80" priority="29" stopIfTrue="1" operator="greaterThan">
      <formula>1</formula>
    </cfRule>
  </conditionalFormatting>
  <conditionalFormatting sqref="M172">
    <cfRule type="cellIs" dxfId="79" priority="28" stopIfTrue="1" operator="greaterThan">
      <formula>1</formula>
    </cfRule>
  </conditionalFormatting>
  <conditionalFormatting sqref="E173">
    <cfRule type="cellIs" dxfId="78" priority="27" stopIfTrue="1" operator="greaterThan">
      <formula>1</formula>
    </cfRule>
  </conditionalFormatting>
  <conditionalFormatting sqref="K173">
    <cfRule type="cellIs" dxfId="77" priority="26" stopIfTrue="1" operator="greaterThan">
      <formula>1</formula>
    </cfRule>
  </conditionalFormatting>
  <conditionalFormatting sqref="M173">
    <cfRule type="cellIs" dxfId="76" priority="25" stopIfTrue="1" operator="greaterThan">
      <formula>1</formula>
    </cfRule>
  </conditionalFormatting>
  <conditionalFormatting sqref="E174">
    <cfRule type="cellIs" dxfId="75" priority="24" stopIfTrue="1" operator="greaterThan">
      <formula>1</formula>
    </cfRule>
  </conditionalFormatting>
  <conditionalFormatting sqref="K174">
    <cfRule type="cellIs" dxfId="74" priority="23" stopIfTrue="1" operator="greaterThan">
      <formula>1</formula>
    </cfRule>
  </conditionalFormatting>
  <conditionalFormatting sqref="M174">
    <cfRule type="cellIs" dxfId="73" priority="22" stopIfTrue="1" operator="greaterThan">
      <formula>1</formula>
    </cfRule>
  </conditionalFormatting>
  <conditionalFormatting sqref="E177">
    <cfRule type="cellIs" dxfId="72" priority="21" stopIfTrue="1" operator="greaterThan">
      <formula>1</formula>
    </cfRule>
  </conditionalFormatting>
  <conditionalFormatting sqref="K177">
    <cfRule type="cellIs" dxfId="71" priority="20" stopIfTrue="1" operator="greaterThan">
      <formula>1</formula>
    </cfRule>
  </conditionalFormatting>
  <conditionalFormatting sqref="M177">
    <cfRule type="cellIs" dxfId="70" priority="19" stopIfTrue="1" operator="greaterThan">
      <formula>1</formula>
    </cfRule>
  </conditionalFormatting>
  <conditionalFormatting sqref="E178">
    <cfRule type="cellIs" dxfId="69" priority="18" stopIfTrue="1" operator="greaterThan">
      <formula>1</formula>
    </cfRule>
  </conditionalFormatting>
  <conditionalFormatting sqref="K178">
    <cfRule type="cellIs" dxfId="68" priority="17" stopIfTrue="1" operator="greaterThan">
      <formula>1</formula>
    </cfRule>
  </conditionalFormatting>
  <conditionalFormatting sqref="M178">
    <cfRule type="cellIs" dxfId="67" priority="16" stopIfTrue="1" operator="greaterThan">
      <formula>1</formula>
    </cfRule>
  </conditionalFormatting>
  <conditionalFormatting sqref="E179">
    <cfRule type="cellIs" dxfId="66" priority="15" stopIfTrue="1" operator="greaterThan">
      <formula>1</formula>
    </cfRule>
  </conditionalFormatting>
  <conditionalFormatting sqref="K179">
    <cfRule type="cellIs" dxfId="65" priority="14" stopIfTrue="1" operator="greaterThan">
      <formula>1</formula>
    </cfRule>
  </conditionalFormatting>
  <conditionalFormatting sqref="M179">
    <cfRule type="cellIs" dxfId="64" priority="13" stopIfTrue="1" operator="greaterThan">
      <formula>1</formula>
    </cfRule>
  </conditionalFormatting>
  <conditionalFormatting sqref="E180">
    <cfRule type="cellIs" dxfId="63" priority="12" stopIfTrue="1" operator="greaterThan">
      <formula>1</formula>
    </cfRule>
  </conditionalFormatting>
  <conditionalFormatting sqref="K180">
    <cfRule type="cellIs" dxfId="62" priority="11" stopIfTrue="1" operator="greaterThan">
      <formula>1</formula>
    </cfRule>
  </conditionalFormatting>
  <conditionalFormatting sqref="M180">
    <cfRule type="cellIs" dxfId="61" priority="10" stopIfTrue="1" operator="greaterThan">
      <formula>1</formula>
    </cfRule>
  </conditionalFormatting>
  <conditionalFormatting sqref="E181">
    <cfRule type="cellIs" dxfId="60" priority="9" stopIfTrue="1" operator="greaterThan">
      <formula>1</formula>
    </cfRule>
  </conditionalFormatting>
  <conditionalFormatting sqref="K181">
    <cfRule type="cellIs" dxfId="59" priority="8" stopIfTrue="1" operator="greaterThan">
      <formula>1</formula>
    </cfRule>
  </conditionalFormatting>
  <conditionalFormatting sqref="M181">
    <cfRule type="cellIs" dxfId="58" priority="7" stopIfTrue="1" operator="greaterThan">
      <formula>1</formula>
    </cfRule>
  </conditionalFormatting>
  <conditionalFormatting sqref="E184">
    <cfRule type="cellIs" dxfId="57" priority="6" stopIfTrue="1" operator="greaterThan">
      <formula>1</formula>
    </cfRule>
  </conditionalFormatting>
  <conditionalFormatting sqref="K184">
    <cfRule type="cellIs" dxfId="56" priority="5" stopIfTrue="1" operator="greaterThan">
      <formula>1</formula>
    </cfRule>
  </conditionalFormatting>
  <conditionalFormatting sqref="M184">
    <cfRule type="cellIs" dxfId="55" priority="4" stopIfTrue="1" operator="greaterThan">
      <formula>1</formula>
    </cfRule>
  </conditionalFormatting>
  <conditionalFormatting sqref="I12:I17">
    <cfRule type="cellIs" dxfId="54" priority="3" operator="greaterThan">
      <formula>1</formula>
    </cfRule>
  </conditionalFormatting>
  <conditionalFormatting sqref="K12:K17">
    <cfRule type="cellIs" dxfId="53" priority="2" operator="greaterThan">
      <formula>1</formula>
    </cfRule>
  </conditionalFormatting>
  <conditionalFormatting sqref="M12:M17">
    <cfRule type="cellIs" dxfId="52" priority="1" operator="greaterThan">
      <formula>1</formula>
    </cfRule>
  </conditionalFormatting>
  <dataValidations count="2">
    <dataValidation type="whole" allowBlank="1" showInputMessage="1" showErrorMessage="1" sqref="F40:I40 L40 F31:I31 L31 L86 C43 C31:D31 F62:I62 L62 C40:D40 F108:I108 L108 F135:I135 L135 C108:D108 F65:I65 C65:D65 L65 F72:I72 L72 C72:D72 F86:I86 C62:D62 C89 F79:I79 C79:D79 L79 C86:D86 C135:D135 F111:I111 L111 C111:D111 F118:I118 L118 C118:D118 F125:I125 L125 C125:D125 F132:I132 L132 C132:D132 F154:I154 L154 C154:D154 F161:I161 L161 C161:D161 F168:I168 L168 C168:D168 F175:I175 L175 C175:D175 F182:I182 L182 C182:D182 F185:I185 L185 C185:D185">
      <formula1>0</formula1>
      <formula2>10000</formula2>
    </dataValidation>
    <dataValidation type="whole" allowBlank="1" showInputMessage="1" showErrorMessage="1" error="Por favor inserir um nº inteiro" sqref="H12:H17 J12:J17 L12:L17">
      <formula1>0</formula1>
      <formula2>5000</formula2>
    </dataValidation>
  </dataValidations>
  <hyperlinks>
    <hyperlink ref="H2" location="Início!A1" display="Início"/>
    <hyperlink ref="L2" location="'2_Av I'!A1" display="Seguinte"/>
    <hyperlink ref="J2" location="'Atualização de dados'!A1" display="Anterior"/>
  </hyperlinks>
  <printOptions horizontalCentered="1"/>
  <pageMargins left="0.35433070866141736" right="0.35433070866141736" top="0.9055118110236221" bottom="1.299212598425197" header="0.35433070866141736" footer="0.35433070866141736"/>
  <pageSetup paperSize="9" scale="95" orientation="portrait" r:id="rId1"/>
  <headerFooter alignWithMargins="0">
    <oddHeader>&amp;C&amp;"Calibri,Negrito"&amp;16Relatório TEIP 2016/2017</oddHeader>
    <oddFooter>&amp;RPág.&amp;P de &amp;N da secção 1</oddFooter>
  </headerFooter>
  <rowBreaks count="4" manualBreakCount="4">
    <brk id="18" max="13" man="1"/>
    <brk id="49" max="16383" man="1"/>
    <brk id="95" max="16383" man="1"/>
    <brk id="141" max="16383"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
  <dimension ref="A1:AK86"/>
  <sheetViews>
    <sheetView showGridLines="0" topLeftCell="A37" zoomScaleNormal="100" workbookViewId="0">
      <selection activeCell="C37" sqref="C37"/>
    </sheetView>
  </sheetViews>
  <sheetFormatPr defaultRowHeight="13.2" x14ac:dyDescent="0.25"/>
  <cols>
    <col min="1" max="1" width="10.44140625" customWidth="1"/>
    <col min="2" max="33" width="7.88671875" customWidth="1"/>
    <col min="34" max="36" width="9.109375" hidden="1" customWidth="1"/>
    <col min="37" max="39" width="9.109375" customWidth="1"/>
  </cols>
  <sheetData>
    <row r="1" spans="1:36" s="13" customFormat="1" ht="29.25" customHeight="1" x14ac:dyDescent="0.25">
      <c r="A1" s="28" t="str">
        <f>IF(Início!B6&lt;&gt;"",Início!B6,"")</f>
        <v>Agrupamento de Escolas Miguel Torga</v>
      </c>
      <c r="B1" s="30"/>
      <c r="C1" s="30"/>
      <c r="D1" s="30"/>
      <c r="E1" s="30"/>
      <c r="F1" s="30"/>
      <c r="G1" s="31"/>
      <c r="H1" s="31"/>
      <c r="I1" s="31"/>
      <c r="J1" s="31"/>
      <c r="K1" s="31"/>
      <c r="L1" s="31"/>
      <c r="M1" s="31"/>
      <c r="N1" s="31"/>
      <c r="O1" s="31"/>
      <c r="P1" s="31"/>
      <c r="Q1" s="31"/>
      <c r="R1" s="99"/>
      <c r="S1" s="100"/>
      <c r="T1" s="524" t="str">
        <f>IF(Início!L5&gt;0,Início!L5,"")</f>
        <v/>
      </c>
      <c r="U1" s="524"/>
      <c r="V1" s="524"/>
      <c r="W1" s="524"/>
      <c r="X1" s="524"/>
      <c r="Y1" s="524"/>
      <c r="Z1" s="524"/>
      <c r="AA1" s="524"/>
      <c r="AB1" s="325"/>
      <c r="AC1" s="325"/>
      <c r="AD1" s="325"/>
      <c r="AE1" s="524">
        <f>IF(Início!G5&gt;0,Início!G5,"")</f>
        <v>1115498</v>
      </c>
      <c r="AF1" s="467"/>
      <c r="AG1" s="325"/>
      <c r="AH1" s="13">
        <f>AE1</f>
        <v>1115498</v>
      </c>
    </row>
    <row r="2" spans="1:36" ht="13.5" customHeight="1" x14ac:dyDescent="0.3">
      <c r="A2" s="41"/>
      <c r="B2" s="41"/>
      <c r="C2" s="41"/>
      <c r="D2" s="41"/>
      <c r="E2" s="41"/>
      <c r="F2" s="41"/>
      <c r="M2" s="44"/>
      <c r="O2" s="44"/>
      <c r="P2" s="42"/>
      <c r="U2" s="101"/>
      <c r="AC2" s="101"/>
      <c r="AD2" s="101" t="s">
        <v>17</v>
      </c>
      <c r="AE2" s="45" t="s">
        <v>19</v>
      </c>
      <c r="AF2" s="101" t="s">
        <v>18</v>
      </c>
      <c r="AG2" s="101"/>
    </row>
    <row r="3" spans="1:36" s="83" customFormat="1" ht="30.75" customHeight="1" x14ac:dyDescent="0.25">
      <c r="A3" s="553" t="s">
        <v>203</v>
      </c>
      <c r="B3" s="553"/>
      <c r="C3" s="553"/>
      <c r="D3" s="553"/>
      <c r="E3" s="553"/>
      <c r="F3" s="553"/>
      <c r="G3" s="553"/>
      <c r="H3" s="553"/>
      <c r="I3" s="553"/>
      <c r="J3" s="553"/>
      <c r="K3" s="553"/>
      <c r="L3" s="553"/>
      <c r="M3" s="553"/>
      <c r="N3" s="553"/>
      <c r="O3" s="553"/>
      <c r="P3" s="553"/>
      <c r="Q3" s="553"/>
      <c r="R3" s="553"/>
      <c r="S3" s="553"/>
      <c r="T3" s="553"/>
      <c r="U3" s="553"/>
      <c r="V3" s="553"/>
      <c r="W3" s="149"/>
      <c r="X3" s="149"/>
      <c r="Y3" s="149"/>
      <c r="Z3" s="149"/>
      <c r="AA3" s="149"/>
      <c r="AB3" s="331"/>
      <c r="AC3" s="331"/>
      <c r="AD3" s="331"/>
      <c r="AE3" s="331"/>
      <c r="AF3" s="331"/>
      <c r="AG3" s="331"/>
      <c r="AJ3" s="45"/>
    </row>
    <row r="4" spans="1:36" s="83" customFormat="1" ht="9.75" customHeight="1" x14ac:dyDescent="0.25">
      <c r="A4" s="127"/>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row>
    <row r="5" spans="1:36" s="83" customFormat="1" ht="36" customHeight="1" x14ac:dyDescent="0.25">
      <c r="A5" s="553" t="s">
        <v>299</v>
      </c>
      <c r="B5" s="553"/>
      <c r="C5" s="553"/>
      <c r="D5" s="553"/>
      <c r="E5" s="553"/>
      <c r="F5" s="553"/>
      <c r="G5" s="553"/>
      <c r="H5" s="553"/>
      <c r="I5" s="553"/>
      <c r="J5" s="553"/>
      <c r="K5" s="553"/>
      <c r="L5" s="553"/>
      <c r="M5" s="553"/>
      <c r="N5" s="553"/>
      <c r="O5" s="553"/>
      <c r="P5" s="553"/>
      <c r="Q5" s="553"/>
      <c r="R5" s="553"/>
      <c r="S5" s="553"/>
      <c r="T5" s="553"/>
      <c r="U5" s="553"/>
      <c r="V5" s="553"/>
      <c r="W5" s="149"/>
      <c r="X5" s="149"/>
      <c r="Y5" s="149"/>
      <c r="Z5" s="149"/>
      <c r="AA5" s="149"/>
      <c r="AB5" s="331"/>
      <c r="AC5" s="331"/>
      <c r="AD5" s="331"/>
      <c r="AE5" s="331"/>
      <c r="AF5" s="331"/>
      <c r="AG5" s="331"/>
    </row>
    <row r="6" spans="1:36" ht="29.25" customHeight="1" x14ac:dyDescent="0.25">
      <c r="A6" s="564" t="s">
        <v>188</v>
      </c>
      <c r="B6" s="565"/>
      <c r="C6" s="565"/>
      <c r="D6" s="565"/>
      <c r="E6" s="565"/>
      <c r="F6" s="565"/>
      <c r="G6" s="565"/>
      <c r="H6" s="565"/>
      <c r="I6" s="565"/>
      <c r="J6" s="565"/>
      <c r="K6" s="565"/>
      <c r="L6" s="565"/>
      <c r="M6" s="565"/>
      <c r="N6" s="565"/>
      <c r="O6" s="565"/>
      <c r="P6" s="565"/>
    </row>
    <row r="7" spans="1:36" s="183" customFormat="1" ht="17.25" customHeight="1" x14ac:dyDescent="0.25">
      <c r="A7" s="554" t="s">
        <v>0</v>
      </c>
      <c r="B7" s="566" t="s">
        <v>160</v>
      </c>
      <c r="C7" s="567"/>
      <c r="D7" s="567"/>
      <c r="E7" s="567"/>
      <c r="F7" s="567"/>
      <c r="G7" s="566" t="s">
        <v>60</v>
      </c>
      <c r="H7" s="567"/>
      <c r="I7" s="567"/>
      <c r="J7" s="567"/>
      <c r="K7" s="567"/>
      <c r="L7" s="566" t="s">
        <v>125</v>
      </c>
      <c r="M7" s="567"/>
      <c r="N7" s="567"/>
      <c r="O7" s="567"/>
      <c r="P7" s="567"/>
      <c r="Q7" s="566" t="s">
        <v>155</v>
      </c>
      <c r="R7" s="567"/>
      <c r="S7" s="567"/>
      <c r="T7" s="567"/>
      <c r="U7" s="567"/>
      <c r="V7" s="593" t="s">
        <v>191</v>
      </c>
      <c r="W7" s="594"/>
      <c r="X7" s="594"/>
      <c r="Y7" s="594"/>
      <c r="Z7" s="594"/>
      <c r="AA7" s="595"/>
      <c r="AB7" s="593" t="s">
        <v>302</v>
      </c>
      <c r="AC7" s="594"/>
      <c r="AD7" s="594"/>
      <c r="AE7" s="594"/>
      <c r="AF7" s="594"/>
      <c r="AG7" s="595"/>
    </row>
    <row r="8" spans="1:36" s="183" customFormat="1" ht="17.25" customHeight="1" x14ac:dyDescent="0.25">
      <c r="A8" s="555"/>
      <c r="B8" s="554" t="s">
        <v>10</v>
      </c>
      <c r="C8" s="557" t="s">
        <v>304</v>
      </c>
      <c r="D8" s="558"/>
      <c r="E8" s="558"/>
      <c r="F8" s="559"/>
      <c r="G8" s="554" t="s">
        <v>10</v>
      </c>
      <c r="H8" s="557" t="s">
        <v>304</v>
      </c>
      <c r="I8" s="558"/>
      <c r="J8" s="558"/>
      <c r="K8" s="559"/>
      <c r="L8" s="554" t="s">
        <v>10</v>
      </c>
      <c r="M8" s="557" t="s">
        <v>304</v>
      </c>
      <c r="N8" s="558"/>
      <c r="O8" s="558"/>
      <c r="P8" s="559"/>
      <c r="Q8" s="554" t="s">
        <v>10</v>
      </c>
      <c r="R8" s="557" t="s">
        <v>304</v>
      </c>
      <c r="S8" s="558"/>
      <c r="T8" s="558"/>
      <c r="U8" s="559"/>
      <c r="V8" s="560" t="s">
        <v>305</v>
      </c>
      <c r="W8" s="569"/>
      <c r="X8" s="570"/>
      <c r="Y8" s="560" t="s">
        <v>23</v>
      </c>
      <c r="Z8" s="569"/>
      <c r="AA8" s="571"/>
      <c r="AB8" s="560" t="s">
        <v>305</v>
      </c>
      <c r="AC8" s="569"/>
      <c r="AD8" s="570"/>
      <c r="AE8" s="560" t="s">
        <v>23</v>
      </c>
      <c r="AF8" s="569"/>
      <c r="AG8" s="571"/>
    </row>
    <row r="9" spans="1:36" s="183" customFormat="1" ht="30.75" customHeight="1" x14ac:dyDescent="0.25">
      <c r="A9" s="555"/>
      <c r="B9" s="555"/>
      <c r="C9" s="560" t="s">
        <v>32</v>
      </c>
      <c r="D9" s="561"/>
      <c r="E9" s="562" t="s">
        <v>23</v>
      </c>
      <c r="F9" s="563"/>
      <c r="G9" s="555"/>
      <c r="H9" s="560" t="s">
        <v>32</v>
      </c>
      <c r="I9" s="561"/>
      <c r="J9" s="562" t="s">
        <v>23</v>
      </c>
      <c r="K9" s="563"/>
      <c r="L9" s="555"/>
      <c r="M9" s="560" t="s">
        <v>32</v>
      </c>
      <c r="N9" s="561"/>
      <c r="O9" s="562" t="s">
        <v>23</v>
      </c>
      <c r="P9" s="563"/>
      <c r="Q9" s="555"/>
      <c r="R9" s="560" t="s">
        <v>32</v>
      </c>
      <c r="S9" s="561"/>
      <c r="T9" s="562" t="s">
        <v>23</v>
      </c>
      <c r="U9" s="563"/>
      <c r="V9" s="554" t="s">
        <v>306</v>
      </c>
      <c r="W9" s="557" t="s">
        <v>307</v>
      </c>
      <c r="X9" s="568"/>
      <c r="Y9" s="554" t="s">
        <v>10</v>
      </c>
      <c r="Z9" s="557" t="s">
        <v>307</v>
      </c>
      <c r="AA9" s="568"/>
      <c r="AB9" s="554" t="s">
        <v>306</v>
      </c>
      <c r="AC9" s="557" t="s">
        <v>307</v>
      </c>
      <c r="AD9" s="568"/>
      <c r="AE9" s="554" t="s">
        <v>10</v>
      </c>
      <c r="AF9" s="557" t="s">
        <v>307</v>
      </c>
      <c r="AG9" s="568"/>
    </row>
    <row r="10" spans="1:36" s="183" customFormat="1" ht="12" customHeight="1" x14ac:dyDescent="0.25">
      <c r="A10" s="556"/>
      <c r="B10" s="556"/>
      <c r="C10" s="181" t="s">
        <v>21</v>
      </c>
      <c r="D10" s="353" t="s">
        <v>22</v>
      </c>
      <c r="E10" s="181" t="s">
        <v>21</v>
      </c>
      <c r="F10" s="354" t="s">
        <v>22</v>
      </c>
      <c r="G10" s="556"/>
      <c r="H10" s="181" t="s">
        <v>21</v>
      </c>
      <c r="I10" s="353" t="s">
        <v>22</v>
      </c>
      <c r="J10" s="181" t="s">
        <v>21</v>
      </c>
      <c r="K10" s="354" t="s">
        <v>22</v>
      </c>
      <c r="L10" s="556"/>
      <c r="M10" s="181" t="s">
        <v>21</v>
      </c>
      <c r="N10" s="353" t="s">
        <v>22</v>
      </c>
      <c r="O10" s="181" t="s">
        <v>21</v>
      </c>
      <c r="P10" s="354" t="s">
        <v>22</v>
      </c>
      <c r="Q10" s="556"/>
      <c r="R10" s="181" t="s">
        <v>21</v>
      </c>
      <c r="S10" s="353" t="s">
        <v>22</v>
      </c>
      <c r="T10" s="181" t="s">
        <v>21</v>
      </c>
      <c r="U10" s="354" t="s">
        <v>22</v>
      </c>
      <c r="V10" s="556"/>
      <c r="W10" s="355" t="s">
        <v>21</v>
      </c>
      <c r="X10" s="353" t="s">
        <v>22</v>
      </c>
      <c r="Y10" s="556"/>
      <c r="Z10" s="181" t="s">
        <v>21</v>
      </c>
      <c r="AA10" s="354" t="s">
        <v>22</v>
      </c>
      <c r="AB10" s="556"/>
      <c r="AC10" s="355" t="s">
        <v>21</v>
      </c>
      <c r="AD10" s="353" t="s">
        <v>22</v>
      </c>
      <c r="AE10" s="556"/>
      <c r="AF10" s="181" t="s">
        <v>21</v>
      </c>
      <c r="AG10" s="354" t="s">
        <v>22</v>
      </c>
    </row>
    <row r="11" spans="1:36" s="183" customFormat="1" ht="17.25" customHeight="1" x14ac:dyDescent="0.25">
      <c r="A11" s="354" t="s">
        <v>6</v>
      </c>
      <c r="B11" s="308">
        <v>113</v>
      </c>
      <c r="C11" s="356">
        <v>76</v>
      </c>
      <c r="D11" s="357">
        <f>IF(AND(B11&gt;0,C11&lt;&gt;""),C11/$B11,"")</f>
        <v>0.67256637168141598</v>
      </c>
      <c r="E11" s="356">
        <v>89</v>
      </c>
      <c r="F11" s="357">
        <f>IF(AND($B11&gt;0,E11&lt;&gt;""),E11/$B11,"")</f>
        <v>0.78761061946902655</v>
      </c>
      <c r="G11" s="308">
        <v>102</v>
      </c>
      <c r="H11" s="308">
        <v>78</v>
      </c>
      <c r="I11" s="357">
        <f>IF(AND(G11&gt;0,H11&lt;&gt;""),H11/G11,"")</f>
        <v>0.76470588235294112</v>
      </c>
      <c r="J11" s="308">
        <v>84</v>
      </c>
      <c r="K11" s="357">
        <f>IF(AND(G11&gt;0,J11&lt;&gt;""),J11/G11,"")</f>
        <v>0.82352941176470584</v>
      </c>
      <c r="L11" s="308">
        <v>97</v>
      </c>
      <c r="M11" s="308">
        <v>65</v>
      </c>
      <c r="N11" s="357">
        <f>IF(AND(L11&gt;0,M11&lt;&gt;""),M11/L11,"")</f>
        <v>0.67010309278350511</v>
      </c>
      <c r="O11" s="308">
        <v>75</v>
      </c>
      <c r="P11" s="357">
        <f>IF(AND(L11&gt;0,O11&lt;&gt;""),O11/L11,"")</f>
        <v>0.77319587628865982</v>
      </c>
      <c r="Q11" s="308">
        <v>103</v>
      </c>
      <c r="R11" s="308">
        <v>75</v>
      </c>
      <c r="S11" s="357">
        <f>IF(AND(Q11&gt;0,R11&lt;&gt;""),R11/Q11,"")</f>
        <v>0.72815533980582525</v>
      </c>
      <c r="T11" s="308">
        <v>77</v>
      </c>
      <c r="U11" s="357">
        <f>IF(AND(Q11&gt;0,T11&lt;&gt;""),T11/Q11,"")</f>
        <v>0.74757281553398058</v>
      </c>
      <c r="V11" s="308">
        <v>93</v>
      </c>
      <c r="W11" s="308">
        <v>77</v>
      </c>
      <c r="X11" s="357">
        <f t="shared" ref="X11:X18" si="0">IF(AND(V11&gt;0,W11&lt;&gt;""),W11/V11,"")</f>
        <v>0.82795698924731187</v>
      </c>
      <c r="Y11" s="308">
        <v>93</v>
      </c>
      <c r="Z11" s="308">
        <v>78</v>
      </c>
      <c r="AA11" s="357">
        <f t="shared" ref="AA11:AA22" si="1">IF(AND(Y11&gt;0,Z11&lt;&gt;""),Z11/Y11,"")</f>
        <v>0.83870967741935487</v>
      </c>
      <c r="AB11" s="311">
        <v>103</v>
      </c>
      <c r="AC11" s="311">
        <v>83</v>
      </c>
      <c r="AD11" s="357">
        <f t="shared" ref="AD11:AD18" si="2">IF(AND(AB11&gt;0,AC11&lt;&gt;""),AC11/AB11,"")</f>
        <v>0.80582524271844658</v>
      </c>
      <c r="AE11" s="311">
        <v>103</v>
      </c>
      <c r="AF11" s="311">
        <v>80</v>
      </c>
      <c r="AG11" s="357">
        <f t="shared" ref="AG11:AG22" si="3">IF(AND(AE11&gt;0,AF11&lt;&gt;""),AF11/AE11,"")</f>
        <v>0.77669902912621358</v>
      </c>
      <c r="AH11" s="183">
        <v>1</v>
      </c>
    </row>
    <row r="12" spans="1:36" s="183" customFormat="1" ht="17.25" customHeight="1" x14ac:dyDescent="0.25">
      <c r="A12" s="354" t="s">
        <v>7</v>
      </c>
      <c r="B12" s="308">
        <v>135</v>
      </c>
      <c r="C12" s="356">
        <v>108</v>
      </c>
      <c r="D12" s="357">
        <f t="shared" ref="D12:D22" si="4">IF(AND(B12&gt;0,C12&lt;&gt;""),C12/$B12,"")</f>
        <v>0.8</v>
      </c>
      <c r="E12" s="356">
        <v>107</v>
      </c>
      <c r="F12" s="357">
        <f t="shared" ref="F12:F22" si="5">IF(AND($B12&gt;0,E12&lt;&gt;""),E12/$B12,"")</f>
        <v>0.79259259259259263</v>
      </c>
      <c r="G12" s="308">
        <v>126</v>
      </c>
      <c r="H12" s="308">
        <v>98</v>
      </c>
      <c r="I12" s="357">
        <f t="shared" ref="I12:I22" si="6">IF(AND(G12&gt;0,H12&lt;&gt;""),H12/G12,"")</f>
        <v>0.77777777777777779</v>
      </c>
      <c r="J12" s="308">
        <v>91</v>
      </c>
      <c r="K12" s="357">
        <f t="shared" ref="K12:K22" si="7">IF(AND(G12&gt;0,J12&lt;&gt;""),J12/G12,"")</f>
        <v>0.72222222222222221</v>
      </c>
      <c r="L12" s="308">
        <v>117</v>
      </c>
      <c r="M12" s="308">
        <v>90</v>
      </c>
      <c r="N12" s="357">
        <f t="shared" ref="N12:N22" si="8">IF(AND(L12&gt;0,M12&lt;&gt;""),M12/L12,"")</f>
        <v>0.76923076923076927</v>
      </c>
      <c r="O12" s="308">
        <v>90</v>
      </c>
      <c r="P12" s="357">
        <f t="shared" ref="P12:P22" si="9">IF(AND(L12&gt;0,O12&lt;&gt;""),O12/L12,"")</f>
        <v>0.76923076923076927</v>
      </c>
      <c r="Q12" s="308">
        <v>112</v>
      </c>
      <c r="R12" s="308">
        <v>89</v>
      </c>
      <c r="S12" s="357">
        <f t="shared" ref="S12:S22" si="10">IF(AND(Q12&gt;0,R12&lt;&gt;""),R12/Q12,"")</f>
        <v>0.7946428571428571</v>
      </c>
      <c r="T12" s="308">
        <v>87</v>
      </c>
      <c r="U12" s="357">
        <f t="shared" ref="U12:U22" si="11">IF(AND(Q12&gt;0,T12&lt;&gt;""),T12/Q12,"")</f>
        <v>0.7767857142857143</v>
      </c>
      <c r="V12" s="308">
        <v>117</v>
      </c>
      <c r="W12" s="308">
        <v>88</v>
      </c>
      <c r="X12" s="357">
        <f t="shared" si="0"/>
        <v>0.75213675213675213</v>
      </c>
      <c r="Y12" s="308">
        <v>117</v>
      </c>
      <c r="Z12" s="308">
        <v>93</v>
      </c>
      <c r="AA12" s="357">
        <f t="shared" si="1"/>
        <v>0.79487179487179482</v>
      </c>
      <c r="AB12" s="311">
        <v>110</v>
      </c>
      <c r="AC12" s="311">
        <v>98</v>
      </c>
      <c r="AD12" s="357">
        <f t="shared" si="2"/>
        <v>0.89090909090909087</v>
      </c>
      <c r="AE12" s="311">
        <v>110</v>
      </c>
      <c r="AF12" s="311">
        <v>92</v>
      </c>
      <c r="AG12" s="357">
        <f t="shared" si="3"/>
        <v>0.83636363636363631</v>
      </c>
      <c r="AH12" s="183">
        <v>2</v>
      </c>
    </row>
    <row r="13" spans="1:36" s="183" customFormat="1" ht="17.25" customHeight="1" x14ac:dyDescent="0.25">
      <c r="A13" s="354" t="s">
        <v>8</v>
      </c>
      <c r="B13" s="308">
        <v>137</v>
      </c>
      <c r="C13" s="356">
        <v>117</v>
      </c>
      <c r="D13" s="357">
        <f t="shared" si="4"/>
        <v>0.85401459854014594</v>
      </c>
      <c r="E13" s="356">
        <v>112</v>
      </c>
      <c r="F13" s="357">
        <f t="shared" si="5"/>
        <v>0.81751824817518248</v>
      </c>
      <c r="G13" s="308">
        <v>131</v>
      </c>
      <c r="H13" s="308">
        <v>114</v>
      </c>
      <c r="I13" s="357">
        <f t="shared" si="6"/>
        <v>0.87022900763358779</v>
      </c>
      <c r="J13" s="308">
        <v>115</v>
      </c>
      <c r="K13" s="357">
        <f t="shared" si="7"/>
        <v>0.87786259541984735</v>
      </c>
      <c r="L13" s="308">
        <v>114</v>
      </c>
      <c r="M13" s="308">
        <v>102</v>
      </c>
      <c r="N13" s="357">
        <f t="shared" si="8"/>
        <v>0.89473684210526316</v>
      </c>
      <c r="O13" s="308">
        <v>84</v>
      </c>
      <c r="P13" s="357">
        <f t="shared" si="9"/>
        <v>0.73684210526315785</v>
      </c>
      <c r="Q13" s="308">
        <v>110</v>
      </c>
      <c r="R13" s="308">
        <v>92</v>
      </c>
      <c r="S13" s="357">
        <f t="shared" si="10"/>
        <v>0.83636363636363631</v>
      </c>
      <c r="T13" s="308">
        <v>90</v>
      </c>
      <c r="U13" s="357">
        <f t="shared" si="11"/>
        <v>0.81818181818181823</v>
      </c>
      <c r="V13" s="308">
        <v>109</v>
      </c>
      <c r="W13" s="308">
        <v>92</v>
      </c>
      <c r="X13" s="357">
        <f t="shared" si="0"/>
        <v>0.84403669724770647</v>
      </c>
      <c r="Y13" s="308">
        <v>109</v>
      </c>
      <c r="Z13" s="308">
        <v>83</v>
      </c>
      <c r="AA13" s="357">
        <f t="shared" si="1"/>
        <v>0.76146788990825687</v>
      </c>
      <c r="AB13" s="311">
        <v>107</v>
      </c>
      <c r="AC13" s="311">
        <v>102</v>
      </c>
      <c r="AD13" s="357">
        <f t="shared" si="2"/>
        <v>0.95327102803738317</v>
      </c>
      <c r="AE13" s="311">
        <v>107</v>
      </c>
      <c r="AF13" s="311">
        <v>95</v>
      </c>
      <c r="AG13" s="357">
        <f t="shared" si="3"/>
        <v>0.88785046728971961</v>
      </c>
      <c r="AH13" s="183">
        <v>3</v>
      </c>
    </row>
    <row r="14" spans="1:36" s="183" customFormat="1" ht="17.25" customHeight="1" x14ac:dyDescent="0.25">
      <c r="A14" s="354" t="s">
        <v>9</v>
      </c>
      <c r="B14" s="308">
        <v>134</v>
      </c>
      <c r="C14" s="356">
        <v>115</v>
      </c>
      <c r="D14" s="357">
        <f t="shared" si="4"/>
        <v>0.85820895522388063</v>
      </c>
      <c r="E14" s="356">
        <v>93</v>
      </c>
      <c r="F14" s="357">
        <f t="shared" si="5"/>
        <v>0.69402985074626866</v>
      </c>
      <c r="G14" s="308">
        <v>137</v>
      </c>
      <c r="H14" s="308">
        <v>118</v>
      </c>
      <c r="I14" s="357">
        <f t="shared" si="6"/>
        <v>0.86131386861313863</v>
      </c>
      <c r="J14" s="308">
        <v>117</v>
      </c>
      <c r="K14" s="357">
        <f t="shared" si="7"/>
        <v>0.85401459854014594</v>
      </c>
      <c r="L14" s="308">
        <v>136</v>
      </c>
      <c r="M14" s="308">
        <v>118</v>
      </c>
      <c r="N14" s="357">
        <f t="shared" si="8"/>
        <v>0.86764705882352944</v>
      </c>
      <c r="O14" s="308">
        <v>111</v>
      </c>
      <c r="P14" s="357">
        <f t="shared" si="9"/>
        <v>0.81617647058823528</v>
      </c>
      <c r="Q14" s="308">
        <v>125</v>
      </c>
      <c r="R14" s="308">
        <v>110</v>
      </c>
      <c r="S14" s="357">
        <f t="shared" si="10"/>
        <v>0.88</v>
      </c>
      <c r="T14" s="308">
        <v>91</v>
      </c>
      <c r="U14" s="357">
        <f t="shared" si="11"/>
        <v>0.72799999999999998</v>
      </c>
      <c r="V14" s="308">
        <v>106</v>
      </c>
      <c r="W14" s="308">
        <v>97</v>
      </c>
      <c r="X14" s="357">
        <f t="shared" si="0"/>
        <v>0.91509433962264153</v>
      </c>
      <c r="Y14" s="308">
        <v>106</v>
      </c>
      <c r="Z14" s="308">
        <v>91</v>
      </c>
      <c r="AA14" s="357">
        <f t="shared" si="1"/>
        <v>0.85849056603773588</v>
      </c>
      <c r="AB14" s="311">
        <v>104</v>
      </c>
      <c r="AC14" s="311">
        <v>93</v>
      </c>
      <c r="AD14" s="357">
        <f t="shared" si="2"/>
        <v>0.89423076923076927</v>
      </c>
      <c r="AE14" s="311">
        <v>104</v>
      </c>
      <c r="AF14" s="311">
        <v>92</v>
      </c>
      <c r="AG14" s="357">
        <f t="shared" si="3"/>
        <v>0.88461538461538458</v>
      </c>
      <c r="AH14" s="183">
        <v>4</v>
      </c>
    </row>
    <row r="15" spans="1:36" s="183" customFormat="1" ht="17.25" customHeight="1" x14ac:dyDescent="0.25">
      <c r="A15" s="354" t="s">
        <v>1</v>
      </c>
      <c r="B15" s="308">
        <v>124</v>
      </c>
      <c r="C15" s="356">
        <v>86</v>
      </c>
      <c r="D15" s="357">
        <f t="shared" si="4"/>
        <v>0.69354838709677424</v>
      </c>
      <c r="E15" s="356">
        <v>84</v>
      </c>
      <c r="F15" s="357">
        <f t="shared" si="5"/>
        <v>0.67741935483870963</v>
      </c>
      <c r="G15" s="308">
        <v>126</v>
      </c>
      <c r="H15" s="308">
        <v>97</v>
      </c>
      <c r="I15" s="357">
        <f t="shared" si="6"/>
        <v>0.76984126984126988</v>
      </c>
      <c r="J15" s="308">
        <v>96</v>
      </c>
      <c r="K15" s="357">
        <f t="shared" si="7"/>
        <v>0.76190476190476186</v>
      </c>
      <c r="L15" s="308">
        <v>117</v>
      </c>
      <c r="M15" s="308">
        <v>84</v>
      </c>
      <c r="N15" s="357">
        <f t="shared" si="8"/>
        <v>0.71794871794871795</v>
      </c>
      <c r="O15" s="308">
        <v>88</v>
      </c>
      <c r="P15" s="357">
        <f t="shared" si="9"/>
        <v>0.75213675213675213</v>
      </c>
      <c r="Q15" s="308">
        <v>128</v>
      </c>
      <c r="R15" s="308">
        <v>99</v>
      </c>
      <c r="S15" s="357">
        <f t="shared" si="10"/>
        <v>0.7734375</v>
      </c>
      <c r="T15" s="308">
        <v>93</v>
      </c>
      <c r="U15" s="357">
        <f t="shared" si="11"/>
        <v>0.7265625</v>
      </c>
      <c r="V15" s="308">
        <v>124</v>
      </c>
      <c r="W15" s="308">
        <v>99</v>
      </c>
      <c r="X15" s="357">
        <f t="shared" si="0"/>
        <v>0.79838709677419351</v>
      </c>
      <c r="Y15" s="308">
        <v>127</v>
      </c>
      <c r="Z15" s="308">
        <v>93</v>
      </c>
      <c r="AA15" s="357">
        <f t="shared" si="1"/>
        <v>0.73228346456692917</v>
      </c>
      <c r="AB15" s="311">
        <v>112</v>
      </c>
      <c r="AC15" s="311">
        <v>93</v>
      </c>
      <c r="AD15" s="357">
        <f t="shared" si="2"/>
        <v>0.8303571428571429</v>
      </c>
      <c r="AE15" s="311">
        <v>112</v>
      </c>
      <c r="AF15" s="311">
        <v>88</v>
      </c>
      <c r="AG15" s="357">
        <f t="shared" si="3"/>
        <v>0.7857142857142857</v>
      </c>
      <c r="AH15" s="183">
        <v>5</v>
      </c>
    </row>
    <row r="16" spans="1:36" s="183" customFormat="1" ht="17.25" customHeight="1" x14ac:dyDescent="0.25">
      <c r="A16" s="354" t="s">
        <v>2</v>
      </c>
      <c r="B16" s="308">
        <v>148</v>
      </c>
      <c r="C16" s="356">
        <v>111</v>
      </c>
      <c r="D16" s="357">
        <f t="shared" si="4"/>
        <v>0.75</v>
      </c>
      <c r="E16" s="356">
        <v>90</v>
      </c>
      <c r="F16" s="357">
        <f t="shared" si="5"/>
        <v>0.60810810810810811</v>
      </c>
      <c r="G16" s="308">
        <v>130</v>
      </c>
      <c r="H16" s="308">
        <v>95</v>
      </c>
      <c r="I16" s="357">
        <f t="shared" si="6"/>
        <v>0.73076923076923073</v>
      </c>
      <c r="J16" s="308">
        <v>97</v>
      </c>
      <c r="K16" s="357">
        <f t="shared" si="7"/>
        <v>0.74615384615384617</v>
      </c>
      <c r="L16" s="308">
        <v>124</v>
      </c>
      <c r="M16" s="308">
        <v>77</v>
      </c>
      <c r="N16" s="357">
        <f t="shared" si="8"/>
        <v>0.62096774193548387</v>
      </c>
      <c r="O16" s="308">
        <v>83</v>
      </c>
      <c r="P16" s="357">
        <f t="shared" si="9"/>
        <v>0.66935483870967738</v>
      </c>
      <c r="Q16" s="308">
        <v>115</v>
      </c>
      <c r="R16" s="308">
        <v>82</v>
      </c>
      <c r="S16" s="357">
        <f t="shared" si="10"/>
        <v>0.71304347826086956</v>
      </c>
      <c r="T16" s="308">
        <v>82</v>
      </c>
      <c r="U16" s="357">
        <f t="shared" si="11"/>
        <v>0.71304347826086956</v>
      </c>
      <c r="V16" s="308">
        <v>116</v>
      </c>
      <c r="W16" s="308">
        <v>93</v>
      </c>
      <c r="X16" s="357">
        <f t="shared" si="0"/>
        <v>0.80172413793103448</v>
      </c>
      <c r="Y16" s="308">
        <v>121</v>
      </c>
      <c r="Z16" s="308">
        <v>92</v>
      </c>
      <c r="AA16" s="357">
        <f t="shared" si="1"/>
        <v>0.76033057851239672</v>
      </c>
      <c r="AB16" s="311">
        <v>116</v>
      </c>
      <c r="AC16" s="311">
        <v>93</v>
      </c>
      <c r="AD16" s="357">
        <f t="shared" si="2"/>
        <v>0.80172413793103448</v>
      </c>
      <c r="AE16" s="311">
        <v>116</v>
      </c>
      <c r="AF16" s="311">
        <v>100</v>
      </c>
      <c r="AG16" s="357">
        <f t="shared" si="3"/>
        <v>0.86206896551724133</v>
      </c>
      <c r="AH16" s="183">
        <v>6</v>
      </c>
    </row>
    <row r="17" spans="1:36" s="183" customFormat="1" ht="17.25" customHeight="1" x14ac:dyDescent="0.25">
      <c r="A17" s="354" t="s">
        <v>3</v>
      </c>
      <c r="B17" s="308">
        <v>161</v>
      </c>
      <c r="C17" s="356">
        <v>116</v>
      </c>
      <c r="D17" s="357">
        <f t="shared" si="4"/>
        <v>0.72049689440993792</v>
      </c>
      <c r="E17" s="356">
        <v>99</v>
      </c>
      <c r="F17" s="357">
        <f t="shared" si="5"/>
        <v>0.6149068322981367</v>
      </c>
      <c r="G17" s="308">
        <v>126</v>
      </c>
      <c r="H17" s="308">
        <v>95</v>
      </c>
      <c r="I17" s="357">
        <f t="shared" si="6"/>
        <v>0.75396825396825395</v>
      </c>
      <c r="J17" s="308">
        <v>83</v>
      </c>
      <c r="K17" s="357">
        <f t="shared" si="7"/>
        <v>0.65873015873015872</v>
      </c>
      <c r="L17" s="308">
        <v>109</v>
      </c>
      <c r="M17" s="308">
        <v>81</v>
      </c>
      <c r="N17" s="357">
        <f t="shared" si="8"/>
        <v>0.74311926605504586</v>
      </c>
      <c r="O17" s="308">
        <v>56</v>
      </c>
      <c r="P17" s="357">
        <f t="shared" si="9"/>
        <v>0.51376146788990829</v>
      </c>
      <c r="Q17" s="308">
        <v>109</v>
      </c>
      <c r="R17" s="308">
        <v>92</v>
      </c>
      <c r="S17" s="357">
        <f t="shared" si="10"/>
        <v>0.84403669724770647</v>
      </c>
      <c r="T17" s="308">
        <v>80</v>
      </c>
      <c r="U17" s="357">
        <f t="shared" si="11"/>
        <v>0.73394495412844041</v>
      </c>
      <c r="V17" s="308">
        <v>108</v>
      </c>
      <c r="W17" s="308">
        <v>96</v>
      </c>
      <c r="X17" s="357">
        <f t="shared" si="0"/>
        <v>0.88888888888888884</v>
      </c>
      <c r="Y17" s="308">
        <v>112</v>
      </c>
      <c r="Z17" s="308">
        <v>89</v>
      </c>
      <c r="AA17" s="357">
        <f t="shared" si="1"/>
        <v>0.7946428571428571</v>
      </c>
      <c r="AB17" s="311">
        <v>122</v>
      </c>
      <c r="AC17" s="311">
        <v>99</v>
      </c>
      <c r="AD17" s="357">
        <f t="shared" si="2"/>
        <v>0.81147540983606559</v>
      </c>
      <c r="AE17" s="311">
        <v>122</v>
      </c>
      <c r="AF17" s="311">
        <v>86</v>
      </c>
      <c r="AG17" s="357">
        <f t="shared" si="3"/>
        <v>0.70491803278688525</v>
      </c>
      <c r="AH17" s="183">
        <v>7</v>
      </c>
    </row>
    <row r="18" spans="1:36" s="183" customFormat="1" ht="17.25" customHeight="1" x14ac:dyDescent="0.25">
      <c r="A18" s="358" t="s">
        <v>4</v>
      </c>
      <c r="B18" s="308">
        <v>102</v>
      </c>
      <c r="C18" s="356">
        <v>72</v>
      </c>
      <c r="D18" s="357">
        <f t="shared" si="4"/>
        <v>0.70588235294117652</v>
      </c>
      <c r="E18" s="356">
        <v>64</v>
      </c>
      <c r="F18" s="357">
        <f t="shared" si="5"/>
        <v>0.62745098039215685</v>
      </c>
      <c r="G18" s="308">
        <v>110</v>
      </c>
      <c r="H18" s="308">
        <v>75</v>
      </c>
      <c r="I18" s="357">
        <f t="shared" si="6"/>
        <v>0.68181818181818177</v>
      </c>
      <c r="J18" s="308">
        <v>62</v>
      </c>
      <c r="K18" s="357">
        <f t="shared" si="7"/>
        <v>0.5636363636363636</v>
      </c>
      <c r="L18" s="308">
        <v>100</v>
      </c>
      <c r="M18" s="308">
        <v>69</v>
      </c>
      <c r="N18" s="357">
        <f t="shared" si="8"/>
        <v>0.69</v>
      </c>
      <c r="O18" s="308">
        <v>55</v>
      </c>
      <c r="P18" s="357">
        <f t="shared" si="9"/>
        <v>0.55000000000000004</v>
      </c>
      <c r="Q18" s="308">
        <v>104</v>
      </c>
      <c r="R18" s="308">
        <v>85</v>
      </c>
      <c r="S18" s="357">
        <f t="shared" si="10"/>
        <v>0.81730769230769229</v>
      </c>
      <c r="T18" s="308">
        <v>57</v>
      </c>
      <c r="U18" s="357">
        <f t="shared" si="11"/>
        <v>0.54807692307692313</v>
      </c>
      <c r="V18" s="308">
        <v>100</v>
      </c>
      <c r="W18" s="308">
        <v>81</v>
      </c>
      <c r="X18" s="357">
        <f t="shared" si="0"/>
        <v>0.81</v>
      </c>
      <c r="Y18" s="308">
        <v>104</v>
      </c>
      <c r="Z18" s="308">
        <v>75</v>
      </c>
      <c r="AA18" s="357">
        <f t="shared" si="1"/>
        <v>0.72115384615384615</v>
      </c>
      <c r="AB18" s="359">
        <v>104</v>
      </c>
      <c r="AC18" s="359">
        <v>95</v>
      </c>
      <c r="AD18" s="357">
        <f t="shared" si="2"/>
        <v>0.91346153846153844</v>
      </c>
      <c r="AE18" s="359">
        <v>104</v>
      </c>
      <c r="AF18" s="359">
        <v>50</v>
      </c>
      <c r="AG18" s="357">
        <f t="shared" si="3"/>
        <v>0.48076923076923078</v>
      </c>
      <c r="AH18" s="183">
        <v>8</v>
      </c>
    </row>
    <row r="19" spans="1:36" s="183" customFormat="1" ht="17.25" customHeight="1" x14ac:dyDescent="0.25">
      <c r="A19" s="354" t="s">
        <v>5</v>
      </c>
      <c r="B19" s="308">
        <v>87</v>
      </c>
      <c r="C19" s="356">
        <v>72</v>
      </c>
      <c r="D19" s="357">
        <f t="shared" si="4"/>
        <v>0.82758620689655171</v>
      </c>
      <c r="E19" s="356">
        <v>54</v>
      </c>
      <c r="F19" s="357">
        <f t="shared" si="5"/>
        <v>0.62068965517241381</v>
      </c>
      <c r="G19" s="308">
        <v>86</v>
      </c>
      <c r="H19" s="308">
        <v>69</v>
      </c>
      <c r="I19" s="357">
        <f t="shared" si="6"/>
        <v>0.80232558139534882</v>
      </c>
      <c r="J19" s="308">
        <v>48</v>
      </c>
      <c r="K19" s="357">
        <f t="shared" si="7"/>
        <v>0.55813953488372092</v>
      </c>
      <c r="L19" s="308">
        <v>96</v>
      </c>
      <c r="M19" s="308">
        <v>57</v>
      </c>
      <c r="N19" s="357">
        <f t="shared" si="8"/>
        <v>0.59375</v>
      </c>
      <c r="O19" s="308">
        <v>49</v>
      </c>
      <c r="P19" s="357">
        <f t="shared" si="9"/>
        <v>0.51041666666666663</v>
      </c>
      <c r="Q19" s="308">
        <v>98</v>
      </c>
      <c r="R19" s="308">
        <v>91</v>
      </c>
      <c r="S19" s="357">
        <f t="shared" si="10"/>
        <v>0.9285714285714286</v>
      </c>
      <c r="T19" s="308">
        <v>74</v>
      </c>
      <c r="U19" s="357">
        <f t="shared" si="11"/>
        <v>0.75510204081632648</v>
      </c>
      <c r="V19" s="308">
        <v>92</v>
      </c>
      <c r="W19" s="308">
        <v>86</v>
      </c>
      <c r="X19" s="357">
        <f>IF(AND(V19&gt;0,W19&lt;&gt;""),W19/V19,"")</f>
        <v>0.93478260869565222</v>
      </c>
      <c r="Y19" s="308">
        <v>93</v>
      </c>
      <c r="Z19" s="308">
        <v>62</v>
      </c>
      <c r="AA19" s="357">
        <f t="shared" si="1"/>
        <v>0.66666666666666663</v>
      </c>
      <c r="AB19" s="311">
        <v>97</v>
      </c>
      <c r="AC19" s="311">
        <v>79</v>
      </c>
      <c r="AD19" s="357">
        <f>IF(AND(AB19&gt;0,AC19&lt;&gt;""),AC19/AB19,"")</f>
        <v>0.81443298969072164</v>
      </c>
      <c r="AE19" s="311">
        <v>97</v>
      </c>
      <c r="AF19" s="311">
        <v>71</v>
      </c>
      <c r="AG19" s="357">
        <f t="shared" si="3"/>
        <v>0.73195876288659789</v>
      </c>
      <c r="AH19" s="183">
        <v>9</v>
      </c>
    </row>
    <row r="20" spans="1:36" s="183" customFormat="1" ht="17.25" customHeight="1" x14ac:dyDescent="0.25">
      <c r="A20" s="354" t="s">
        <v>308</v>
      </c>
      <c r="B20" s="308" t="s">
        <v>118</v>
      </c>
      <c r="C20" s="356" t="s">
        <v>118</v>
      </c>
      <c r="D20" s="357" t="str">
        <f t="shared" si="4"/>
        <v/>
      </c>
      <c r="E20" s="356" t="s">
        <v>118</v>
      </c>
      <c r="F20" s="357" t="str">
        <f t="shared" si="5"/>
        <v/>
      </c>
      <c r="G20" s="308" t="s">
        <v>118</v>
      </c>
      <c r="H20" s="308" t="s">
        <v>118</v>
      </c>
      <c r="I20" s="357" t="str">
        <f t="shared" si="6"/>
        <v/>
      </c>
      <c r="J20" s="308" t="s">
        <v>118</v>
      </c>
      <c r="K20" s="357" t="str">
        <f t="shared" si="7"/>
        <v/>
      </c>
      <c r="L20" s="308" t="s">
        <v>118</v>
      </c>
      <c r="M20" s="308" t="s">
        <v>118</v>
      </c>
      <c r="N20" s="357" t="str">
        <f t="shared" si="8"/>
        <v/>
      </c>
      <c r="O20" s="308" t="s">
        <v>118</v>
      </c>
      <c r="P20" s="357" t="str">
        <f t="shared" si="9"/>
        <v/>
      </c>
      <c r="Q20" s="308" t="s">
        <v>118</v>
      </c>
      <c r="R20" s="308" t="s">
        <v>118</v>
      </c>
      <c r="S20" s="357" t="str">
        <f t="shared" si="10"/>
        <v/>
      </c>
      <c r="T20" s="308" t="s">
        <v>118</v>
      </c>
      <c r="U20" s="357" t="str">
        <f t="shared" si="11"/>
        <v/>
      </c>
      <c r="V20" s="308" t="s">
        <v>118</v>
      </c>
      <c r="W20" s="308" t="s">
        <v>118</v>
      </c>
      <c r="X20" s="357" t="str">
        <f t="shared" ref="X20:X22" si="12">IF(AND(V20&gt;0,W20&lt;&gt;""),W20/V20,"")</f>
        <v/>
      </c>
      <c r="Y20" s="308" t="s">
        <v>118</v>
      </c>
      <c r="Z20" s="308" t="s">
        <v>118</v>
      </c>
      <c r="AA20" s="357" t="str">
        <f t="shared" si="1"/>
        <v/>
      </c>
      <c r="AB20" s="311"/>
      <c r="AC20" s="311"/>
      <c r="AD20" s="357" t="str">
        <f t="shared" ref="AD20:AD22" si="13">IF(AND(AB20&gt;0,AC20&lt;&gt;""),AC20/AB20,"")</f>
        <v/>
      </c>
      <c r="AE20" s="311"/>
      <c r="AF20" s="311"/>
      <c r="AG20" s="357" t="str">
        <f t="shared" si="3"/>
        <v/>
      </c>
      <c r="AH20" s="183">
        <v>10</v>
      </c>
    </row>
    <row r="21" spans="1:36" s="183" customFormat="1" ht="17.25" customHeight="1" x14ac:dyDescent="0.25">
      <c r="A21" s="354" t="s">
        <v>309</v>
      </c>
      <c r="B21" s="308" t="s">
        <v>118</v>
      </c>
      <c r="C21" s="356" t="s">
        <v>118</v>
      </c>
      <c r="D21" s="357" t="str">
        <f t="shared" si="4"/>
        <v/>
      </c>
      <c r="E21" s="356" t="s">
        <v>118</v>
      </c>
      <c r="F21" s="357" t="str">
        <f t="shared" si="5"/>
        <v/>
      </c>
      <c r="G21" s="308" t="s">
        <v>118</v>
      </c>
      <c r="H21" s="308" t="s">
        <v>118</v>
      </c>
      <c r="I21" s="357" t="str">
        <f t="shared" si="6"/>
        <v/>
      </c>
      <c r="J21" s="308" t="s">
        <v>118</v>
      </c>
      <c r="K21" s="357" t="str">
        <f t="shared" si="7"/>
        <v/>
      </c>
      <c r="L21" s="308" t="s">
        <v>118</v>
      </c>
      <c r="M21" s="308" t="s">
        <v>118</v>
      </c>
      <c r="N21" s="357" t="str">
        <f t="shared" si="8"/>
        <v/>
      </c>
      <c r="O21" s="308" t="s">
        <v>118</v>
      </c>
      <c r="P21" s="357" t="str">
        <f t="shared" si="9"/>
        <v/>
      </c>
      <c r="Q21" s="308" t="s">
        <v>118</v>
      </c>
      <c r="R21" s="308" t="s">
        <v>118</v>
      </c>
      <c r="S21" s="357" t="str">
        <f t="shared" si="10"/>
        <v/>
      </c>
      <c r="T21" s="308" t="s">
        <v>118</v>
      </c>
      <c r="U21" s="357" t="str">
        <f t="shared" si="11"/>
        <v/>
      </c>
      <c r="V21" s="308" t="s">
        <v>118</v>
      </c>
      <c r="W21" s="308" t="s">
        <v>118</v>
      </c>
      <c r="X21" s="357" t="str">
        <f t="shared" si="12"/>
        <v/>
      </c>
      <c r="Y21" s="308" t="s">
        <v>118</v>
      </c>
      <c r="Z21" s="308" t="s">
        <v>118</v>
      </c>
      <c r="AA21" s="357" t="str">
        <f t="shared" si="1"/>
        <v/>
      </c>
      <c r="AB21" s="311"/>
      <c r="AC21" s="311"/>
      <c r="AD21" s="357" t="str">
        <f t="shared" si="13"/>
        <v/>
      </c>
      <c r="AE21" s="311"/>
      <c r="AF21" s="311"/>
      <c r="AG21" s="357" t="str">
        <f t="shared" si="3"/>
        <v/>
      </c>
      <c r="AH21" s="183">
        <v>11</v>
      </c>
    </row>
    <row r="22" spans="1:36" s="183" customFormat="1" ht="17.25" customHeight="1" x14ac:dyDescent="0.25">
      <c r="A22" s="354" t="s">
        <v>310</v>
      </c>
      <c r="B22" s="308" t="s">
        <v>118</v>
      </c>
      <c r="C22" s="356" t="s">
        <v>118</v>
      </c>
      <c r="D22" s="357" t="str">
        <f t="shared" si="4"/>
        <v/>
      </c>
      <c r="E22" s="356" t="s">
        <v>118</v>
      </c>
      <c r="F22" s="357" t="str">
        <f t="shared" si="5"/>
        <v/>
      </c>
      <c r="G22" s="308" t="s">
        <v>118</v>
      </c>
      <c r="H22" s="308" t="s">
        <v>118</v>
      </c>
      <c r="I22" s="357" t="str">
        <f t="shared" si="6"/>
        <v/>
      </c>
      <c r="J22" s="308" t="s">
        <v>118</v>
      </c>
      <c r="K22" s="357" t="str">
        <f t="shared" si="7"/>
        <v/>
      </c>
      <c r="L22" s="308" t="s">
        <v>118</v>
      </c>
      <c r="M22" s="308" t="s">
        <v>118</v>
      </c>
      <c r="N22" s="357" t="str">
        <f t="shared" si="8"/>
        <v/>
      </c>
      <c r="O22" s="308" t="s">
        <v>118</v>
      </c>
      <c r="P22" s="357" t="str">
        <f t="shared" si="9"/>
        <v/>
      </c>
      <c r="Q22" s="308" t="s">
        <v>118</v>
      </c>
      <c r="R22" s="308" t="s">
        <v>118</v>
      </c>
      <c r="S22" s="357" t="str">
        <f t="shared" si="10"/>
        <v/>
      </c>
      <c r="T22" s="308" t="s">
        <v>118</v>
      </c>
      <c r="U22" s="357" t="str">
        <f t="shared" si="11"/>
        <v/>
      </c>
      <c r="V22" s="308" t="s">
        <v>118</v>
      </c>
      <c r="W22" s="308" t="s">
        <v>118</v>
      </c>
      <c r="X22" s="357" t="str">
        <f t="shared" si="12"/>
        <v/>
      </c>
      <c r="Y22" s="308" t="s">
        <v>118</v>
      </c>
      <c r="Z22" s="308" t="s">
        <v>118</v>
      </c>
      <c r="AA22" s="357" t="str">
        <f t="shared" si="1"/>
        <v/>
      </c>
      <c r="AB22" s="311"/>
      <c r="AC22" s="311"/>
      <c r="AD22" s="357" t="str">
        <f t="shared" si="13"/>
        <v/>
      </c>
      <c r="AE22" s="311"/>
      <c r="AF22" s="311"/>
      <c r="AG22" s="357" t="str">
        <f t="shared" si="3"/>
        <v/>
      </c>
      <c r="AH22" s="183">
        <v>12</v>
      </c>
    </row>
    <row r="23" spans="1:36" s="14" customFormat="1" ht="51.75" customHeight="1" x14ac:dyDescent="0.25">
      <c r="A23" s="551" t="s">
        <v>239</v>
      </c>
      <c r="B23" s="552"/>
      <c r="C23" s="552"/>
      <c r="D23" s="552"/>
      <c r="E23" s="552"/>
      <c r="F23" s="552"/>
      <c r="G23" s="552"/>
      <c r="H23" s="552"/>
      <c r="I23" s="552"/>
      <c r="J23" s="552"/>
      <c r="K23" s="552"/>
      <c r="L23" s="552"/>
      <c r="M23" s="552"/>
      <c r="N23" s="552"/>
      <c r="O23" s="552"/>
      <c r="P23" s="552"/>
      <c r="Q23" s="552"/>
      <c r="R23" s="552"/>
      <c r="S23" s="552"/>
      <c r="T23" s="552"/>
      <c r="U23" s="552"/>
      <c r="V23" s="552"/>
      <c r="W23" s="150"/>
      <c r="X23" s="150"/>
      <c r="Y23" s="150"/>
      <c r="Z23" s="150"/>
      <c r="AA23" s="150"/>
      <c r="AB23" s="333"/>
      <c r="AC23" s="333"/>
      <c r="AD23" s="333"/>
      <c r="AE23" s="333"/>
      <c r="AF23" s="333"/>
      <c r="AG23" s="333"/>
      <c r="AH23" s="183"/>
    </row>
    <row r="24" spans="1:36" s="14" customFormat="1" ht="14.25" customHeight="1" x14ac:dyDescent="0.25">
      <c r="A24" s="546" t="s">
        <v>295</v>
      </c>
      <c r="B24" s="465"/>
      <c r="C24" s="465"/>
      <c r="D24" s="465"/>
      <c r="E24" s="465"/>
      <c r="F24" s="465"/>
      <c r="G24" s="465"/>
      <c r="H24" s="465"/>
      <c r="I24" s="465"/>
      <c r="J24" s="465"/>
      <c r="K24" s="465"/>
      <c r="L24" s="465"/>
      <c r="M24" s="465"/>
      <c r="N24" s="465"/>
      <c r="O24" s="465"/>
      <c r="P24" s="465"/>
      <c r="Q24" s="465"/>
      <c r="R24" s="465"/>
      <c r="S24" s="465"/>
      <c r="T24" s="465"/>
      <c r="U24" s="465"/>
      <c r="V24" s="465"/>
      <c r="W24" s="465"/>
      <c r="X24" s="465"/>
      <c r="Y24" s="465"/>
      <c r="Z24" s="465"/>
      <c r="AA24" s="465"/>
      <c r="AB24" s="465"/>
      <c r="AC24" s="465"/>
      <c r="AD24" s="465"/>
      <c r="AE24" s="465"/>
      <c r="AF24" s="465"/>
      <c r="AG24" s="465"/>
    </row>
    <row r="25" spans="1:36" ht="49.5" customHeight="1" x14ac:dyDescent="0.25">
      <c r="A25" s="599" t="s">
        <v>406</v>
      </c>
      <c r="B25" s="600"/>
      <c r="C25" s="600"/>
      <c r="D25" s="600"/>
      <c r="E25" s="600"/>
      <c r="F25" s="600"/>
      <c r="G25" s="600"/>
      <c r="H25" s="600"/>
      <c r="I25" s="600"/>
      <c r="J25" s="600"/>
      <c r="K25" s="600"/>
      <c r="L25" s="600"/>
      <c r="M25" s="600"/>
      <c r="N25" s="600"/>
      <c r="O25" s="600"/>
      <c r="P25" s="600"/>
      <c r="Q25" s="600"/>
      <c r="R25" s="600"/>
      <c r="S25" s="600"/>
      <c r="T25" s="600"/>
      <c r="U25" s="600"/>
      <c r="V25" s="600"/>
      <c r="W25" s="600"/>
      <c r="X25" s="600"/>
      <c r="Y25" s="600"/>
      <c r="Z25" s="600"/>
      <c r="AA25" s="600"/>
      <c r="AB25" s="601"/>
      <c r="AC25" s="601"/>
      <c r="AD25" s="601"/>
      <c r="AE25" s="601"/>
      <c r="AF25" s="601"/>
      <c r="AG25" s="602"/>
    </row>
    <row r="26" spans="1:36" ht="9.75" customHeight="1" x14ac:dyDescent="0.25">
      <c r="A26" s="126"/>
      <c r="B26" s="126"/>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row>
    <row r="27" spans="1:36" s="83" customFormat="1" ht="30.75" customHeight="1" x14ac:dyDescent="0.25">
      <c r="A27" s="553" t="s">
        <v>204</v>
      </c>
      <c r="B27" s="553"/>
      <c r="C27" s="553"/>
      <c r="D27" s="553"/>
      <c r="E27" s="553"/>
      <c r="F27" s="553"/>
      <c r="G27" s="553"/>
      <c r="H27" s="553"/>
      <c r="I27" s="553"/>
      <c r="J27" s="553"/>
      <c r="K27" s="553"/>
      <c r="L27" s="553"/>
      <c r="M27" s="553"/>
      <c r="N27" s="553"/>
      <c r="O27" s="553"/>
      <c r="P27" s="553"/>
      <c r="Q27" s="553"/>
      <c r="R27" s="553"/>
      <c r="S27" s="553"/>
      <c r="T27" s="553"/>
      <c r="U27" s="553"/>
      <c r="V27" s="553"/>
      <c r="W27" s="149"/>
      <c r="X27" s="149"/>
      <c r="Y27" s="149"/>
      <c r="Z27" s="149"/>
      <c r="AA27" s="149"/>
      <c r="AB27" s="331"/>
      <c r="AC27" s="331"/>
      <c r="AD27" s="331"/>
      <c r="AE27" s="331"/>
      <c r="AF27" s="331"/>
      <c r="AG27" s="331"/>
      <c r="AJ27" s="45"/>
    </row>
    <row r="28" spans="1:36" s="83" customFormat="1" ht="9.75" customHeight="1" x14ac:dyDescent="0.25">
      <c r="A28" s="127"/>
      <c r="B28" s="127"/>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row>
    <row r="29" spans="1:36" s="83" customFormat="1" ht="36" customHeight="1" x14ac:dyDescent="0.25">
      <c r="A29" s="553" t="s">
        <v>300</v>
      </c>
      <c r="B29" s="553"/>
      <c r="C29" s="553"/>
      <c r="D29" s="553"/>
      <c r="E29" s="553"/>
      <c r="F29" s="553"/>
      <c r="G29" s="553"/>
      <c r="H29" s="553"/>
      <c r="I29" s="553"/>
      <c r="J29" s="553"/>
      <c r="K29" s="553"/>
      <c r="L29" s="553"/>
      <c r="M29" s="553"/>
      <c r="N29" s="553"/>
      <c r="O29" s="553"/>
      <c r="P29" s="553"/>
      <c r="Q29" s="553"/>
      <c r="R29" s="553"/>
      <c r="S29" s="553"/>
      <c r="T29" s="553"/>
      <c r="U29" s="553"/>
      <c r="V29" s="553"/>
      <c r="W29" s="149"/>
      <c r="X29" s="149"/>
      <c r="Y29" s="149"/>
      <c r="Z29" s="149"/>
      <c r="AA29" s="149"/>
      <c r="AB29" s="331"/>
      <c r="AC29" s="331"/>
      <c r="AD29" s="331"/>
      <c r="AE29" s="331"/>
      <c r="AF29" s="331"/>
      <c r="AG29" s="331"/>
    </row>
    <row r="30" spans="1:36" ht="29.25" customHeight="1" x14ac:dyDescent="0.25">
      <c r="A30" s="564" t="s">
        <v>188</v>
      </c>
      <c r="B30" s="565"/>
      <c r="C30" s="565"/>
      <c r="D30" s="565"/>
      <c r="E30" s="565"/>
      <c r="F30" s="565"/>
      <c r="G30" s="565"/>
      <c r="H30" s="565"/>
      <c r="I30" s="565"/>
      <c r="J30" s="565"/>
      <c r="K30" s="565"/>
      <c r="L30" s="565"/>
      <c r="M30" s="565"/>
      <c r="N30" s="565"/>
      <c r="O30" s="565"/>
      <c r="P30" s="565"/>
    </row>
    <row r="31" spans="1:36" s="183" customFormat="1" ht="21" customHeight="1" x14ac:dyDescent="0.25">
      <c r="A31" s="562" t="s">
        <v>234</v>
      </c>
      <c r="B31" s="563"/>
      <c r="C31" s="560" t="s">
        <v>240</v>
      </c>
      <c r="D31" s="569"/>
      <c r="E31" s="569"/>
      <c r="F31" s="569"/>
      <c r="G31" s="569"/>
      <c r="H31" s="569"/>
      <c r="I31" s="569"/>
      <c r="J31" s="569"/>
      <c r="K31" s="596"/>
      <c r="L31" s="596"/>
      <c r="M31" s="596"/>
      <c r="N31" s="596"/>
      <c r="O31" s="597"/>
      <c r="P31" s="597"/>
      <c r="Q31" s="597"/>
      <c r="R31" s="597"/>
      <c r="S31" s="597"/>
      <c r="T31" s="597"/>
      <c r="U31" s="597"/>
      <c r="V31" s="597"/>
      <c r="W31" s="597"/>
      <c r="X31" s="597"/>
      <c r="Y31" s="597"/>
      <c r="Z31" s="598"/>
      <c r="AA31" s="360"/>
      <c r="AB31" s="360"/>
      <c r="AC31" s="360"/>
      <c r="AD31" s="360"/>
      <c r="AE31" s="360"/>
      <c r="AF31" s="360"/>
      <c r="AG31" s="360"/>
    </row>
    <row r="32" spans="1:36" s="183" customFormat="1" ht="21.75" customHeight="1" x14ac:dyDescent="0.25">
      <c r="A32" s="588"/>
      <c r="B32" s="589"/>
      <c r="C32" s="562" t="s">
        <v>199</v>
      </c>
      <c r="D32" s="585"/>
      <c r="E32" s="586"/>
      <c r="F32" s="587"/>
      <c r="G32" s="562" t="s">
        <v>200</v>
      </c>
      <c r="H32" s="585"/>
      <c r="I32" s="586"/>
      <c r="J32" s="587"/>
      <c r="K32" s="562" t="s">
        <v>201</v>
      </c>
      <c r="L32" s="585"/>
      <c r="M32" s="586"/>
      <c r="N32" s="587"/>
      <c r="O32" s="562" t="s">
        <v>232</v>
      </c>
      <c r="P32" s="585"/>
      <c r="Q32" s="586"/>
      <c r="R32" s="587"/>
      <c r="S32" s="562" t="s">
        <v>231</v>
      </c>
      <c r="T32" s="585"/>
      <c r="U32" s="586"/>
      <c r="V32" s="587"/>
      <c r="W32" s="562" t="s">
        <v>205</v>
      </c>
      <c r="X32" s="585"/>
      <c r="Y32" s="586"/>
      <c r="Z32" s="587"/>
      <c r="AA32" s="361"/>
      <c r="AB32" s="361"/>
      <c r="AC32" s="361"/>
      <c r="AD32" s="361"/>
      <c r="AE32" s="361"/>
      <c r="AF32" s="361"/>
      <c r="AG32" s="361"/>
    </row>
    <row r="33" spans="1:37" s="183" customFormat="1" ht="18" customHeight="1" x14ac:dyDescent="0.25">
      <c r="A33" s="588"/>
      <c r="B33" s="589"/>
      <c r="C33" s="588" t="s">
        <v>192</v>
      </c>
      <c r="D33" s="589"/>
      <c r="E33" s="588" t="s">
        <v>303</v>
      </c>
      <c r="F33" s="589"/>
      <c r="G33" s="588" t="s">
        <v>192</v>
      </c>
      <c r="H33" s="589"/>
      <c r="I33" s="588" t="s">
        <v>303</v>
      </c>
      <c r="J33" s="589"/>
      <c r="K33" s="588" t="s">
        <v>192</v>
      </c>
      <c r="L33" s="589"/>
      <c r="M33" s="588" t="s">
        <v>303</v>
      </c>
      <c r="N33" s="589"/>
      <c r="O33" s="588" t="s">
        <v>192</v>
      </c>
      <c r="P33" s="589"/>
      <c r="Q33" s="588" t="s">
        <v>303</v>
      </c>
      <c r="R33" s="589"/>
      <c r="S33" s="588" t="s">
        <v>192</v>
      </c>
      <c r="T33" s="589"/>
      <c r="U33" s="588" t="s">
        <v>303</v>
      </c>
      <c r="V33" s="589"/>
      <c r="W33" s="588" t="s">
        <v>192</v>
      </c>
      <c r="X33" s="589"/>
      <c r="Y33" s="588" t="s">
        <v>303</v>
      </c>
      <c r="Z33" s="589"/>
      <c r="AA33" s="362"/>
      <c r="AB33" s="362"/>
      <c r="AC33" s="362"/>
      <c r="AD33" s="362"/>
      <c r="AE33" s="362"/>
      <c r="AF33" s="362"/>
      <c r="AG33" s="362"/>
    </row>
    <row r="34" spans="1:37" s="183" customFormat="1" ht="17.25" customHeight="1" x14ac:dyDescent="0.25">
      <c r="A34" s="590"/>
      <c r="B34" s="591"/>
      <c r="C34" s="181" t="s">
        <v>21</v>
      </c>
      <c r="D34" s="181" t="s">
        <v>22</v>
      </c>
      <c r="E34" s="181" t="s">
        <v>21</v>
      </c>
      <c r="F34" s="181" t="s">
        <v>22</v>
      </c>
      <c r="G34" s="181" t="s">
        <v>21</v>
      </c>
      <c r="H34" s="181" t="s">
        <v>22</v>
      </c>
      <c r="I34" s="181" t="s">
        <v>21</v>
      </c>
      <c r="J34" s="181" t="s">
        <v>22</v>
      </c>
      <c r="K34" s="181" t="s">
        <v>21</v>
      </c>
      <c r="L34" s="181" t="s">
        <v>22</v>
      </c>
      <c r="M34" s="181" t="s">
        <v>21</v>
      </c>
      <c r="N34" s="181" t="s">
        <v>22</v>
      </c>
      <c r="O34" s="181" t="s">
        <v>21</v>
      </c>
      <c r="P34" s="181" t="s">
        <v>22</v>
      </c>
      <c r="Q34" s="181" t="s">
        <v>21</v>
      </c>
      <c r="R34" s="181" t="s">
        <v>22</v>
      </c>
      <c r="S34" s="181" t="s">
        <v>21</v>
      </c>
      <c r="T34" s="181" t="s">
        <v>22</v>
      </c>
      <c r="U34" s="181" t="s">
        <v>21</v>
      </c>
      <c r="V34" s="181" t="s">
        <v>22</v>
      </c>
      <c r="W34" s="181" t="s">
        <v>21</v>
      </c>
      <c r="X34" s="181" t="s">
        <v>22</v>
      </c>
      <c r="Y34" s="181" t="s">
        <v>21</v>
      </c>
      <c r="Z34" s="181" t="s">
        <v>22</v>
      </c>
      <c r="AA34" s="363"/>
      <c r="AB34" s="363"/>
      <c r="AC34" s="363"/>
      <c r="AD34" s="363"/>
      <c r="AE34" s="363"/>
      <c r="AF34" s="363"/>
      <c r="AG34" s="363"/>
    </row>
    <row r="35" spans="1:37" s="183" customFormat="1" ht="33.75" customHeight="1" x14ac:dyDescent="0.25">
      <c r="A35" s="557" t="s">
        <v>237</v>
      </c>
      <c r="B35" s="559"/>
      <c r="C35" s="386">
        <v>2</v>
      </c>
      <c r="D35" s="182">
        <f>IF(C35&lt;&gt;"",ROUND(C35/$W35,4),"")</f>
        <v>3.6999999999999998E-2</v>
      </c>
      <c r="E35" s="324">
        <v>9</v>
      </c>
      <c r="F35" s="182">
        <f>IF(E35&lt;&gt;"",ROUND(E35/$Y35,4),"")</f>
        <v>0.14749999999999999</v>
      </c>
      <c r="G35" s="386">
        <v>18</v>
      </c>
      <c r="H35" s="182">
        <f>IF(G35&lt;&gt;"",ROUND(G35/$W35,4),"")</f>
        <v>0.33329999999999999</v>
      </c>
      <c r="I35" s="324">
        <v>13</v>
      </c>
      <c r="J35" s="182">
        <f>IF(I35&lt;&gt;"",ROUND(I35/$Y35,4),"")</f>
        <v>0.21310000000000001</v>
      </c>
      <c r="K35" s="386">
        <v>4</v>
      </c>
      <c r="L35" s="182">
        <f>IF(K35&lt;&gt;"",ROUND(K35/$W35,4),"")</f>
        <v>7.4099999999999999E-2</v>
      </c>
      <c r="M35" s="324">
        <v>13</v>
      </c>
      <c r="N35" s="182">
        <f>IF(M35&lt;&gt;"",ROUND(M35/$Y35,4),"")</f>
        <v>0.21310000000000001</v>
      </c>
      <c r="O35" s="386">
        <v>8</v>
      </c>
      <c r="P35" s="182">
        <f>IF(O35&lt;&gt;"",ROUND(O35/$W35,4),"")</f>
        <v>0.14810000000000001</v>
      </c>
      <c r="Q35" s="324">
        <v>8</v>
      </c>
      <c r="R35" s="182">
        <f>IF(Q35&lt;&gt;"",ROUND(Q35/$Y35,4),"")</f>
        <v>0.13109999999999999</v>
      </c>
      <c r="S35" s="386">
        <v>22</v>
      </c>
      <c r="T35" s="182">
        <f>IF(S35&lt;&gt;"",ROUND(S35/$W35,4),"")</f>
        <v>0.40739999999999998</v>
      </c>
      <c r="U35" s="324">
        <v>18</v>
      </c>
      <c r="V35" s="182">
        <f>IF(U35&lt;&gt;"",ROUND(U35/$Y35,4),"")</f>
        <v>0.29509999999999997</v>
      </c>
      <c r="W35" s="330">
        <f>IF(SUM(C35,G35,K35,O35,S35)&gt;0,SUM(C35,G35,K35,O35,S35),"")</f>
        <v>54</v>
      </c>
      <c r="X35" s="182"/>
      <c r="Y35" s="330">
        <f>IF(SUM(E35,I35,M35,Q35,U35)&gt;0,SUM(E35,I35,M35,Q35,U35),"")</f>
        <v>61</v>
      </c>
      <c r="Z35" s="182"/>
      <c r="AA35" s="364"/>
      <c r="AB35" s="364"/>
      <c r="AC35" s="364"/>
      <c r="AD35" s="364"/>
      <c r="AE35" s="364"/>
      <c r="AF35" s="364"/>
      <c r="AG35" s="364"/>
      <c r="AH35" s="183">
        <v>1</v>
      </c>
    </row>
    <row r="36" spans="1:37" s="183" customFormat="1" ht="33.75" customHeight="1" x14ac:dyDescent="0.25">
      <c r="A36" s="576" t="s">
        <v>202</v>
      </c>
      <c r="B36" s="577"/>
      <c r="C36" s="386">
        <v>2</v>
      </c>
      <c r="D36" s="182">
        <f>IF(C36&lt;&gt;"",ROUND(C36/C$35,4),"")</f>
        <v>1</v>
      </c>
      <c r="E36" s="324">
        <v>9</v>
      </c>
      <c r="F36" s="182">
        <f>IF(E36&lt;&gt;"",ROUND(E36/E$35,4),"")</f>
        <v>1</v>
      </c>
      <c r="G36" s="386">
        <v>14</v>
      </c>
      <c r="H36" s="182">
        <f>IF(G36&lt;&gt;"",ROUND(G36/G$35,4),"")</f>
        <v>0.77780000000000005</v>
      </c>
      <c r="I36" s="324">
        <v>12</v>
      </c>
      <c r="J36" s="182">
        <f>IF(I36&lt;&gt;"",ROUND(I36/I$35,4),"")</f>
        <v>0.92310000000000003</v>
      </c>
      <c r="K36" s="386">
        <v>1</v>
      </c>
      <c r="L36" s="182">
        <f>IF(K36&lt;&gt;"",ROUND(K36/K$35,4),"")</f>
        <v>0.25</v>
      </c>
      <c r="M36" s="324">
        <v>13</v>
      </c>
      <c r="N36" s="182">
        <f>IF(M36&lt;&gt;"",ROUND(M36/M$35,4),"")</f>
        <v>1</v>
      </c>
      <c r="O36" s="386">
        <v>0</v>
      </c>
      <c r="P36" s="182">
        <f>IF(O36&lt;&gt;"",ROUND(O36/O$35,4),"")</f>
        <v>0</v>
      </c>
      <c r="Q36" s="324">
        <v>8</v>
      </c>
      <c r="R36" s="182">
        <f>IF(Q36&lt;&gt;"",ROUND(Q36/Q$35,4),"")</f>
        <v>1</v>
      </c>
      <c r="S36" s="386">
        <v>0</v>
      </c>
      <c r="T36" s="182">
        <f>IF(S36&lt;&gt;"",ROUND(S36/S$35,4),"")</f>
        <v>0</v>
      </c>
      <c r="U36" s="324">
        <v>18</v>
      </c>
      <c r="V36" s="182">
        <f>IF(U36&lt;&gt;"",ROUND(U36/U$35,4),"")</f>
        <v>1</v>
      </c>
      <c r="W36" s="330">
        <f>IF(SUM(C36,G36,K36,O36,S36)&gt;0,SUM(C36,G36,K36,O36,S36),"")</f>
        <v>17</v>
      </c>
      <c r="X36" s="182">
        <f>IF(W36&lt;&gt;"",ROUND(W36/W$35,4),"")</f>
        <v>0.31480000000000002</v>
      </c>
      <c r="Y36" s="330">
        <f>IF(SUM(E36,I36,M36,Q36,U36)&gt;0,SUM(E36,I36,M36,Q36,U36),"")</f>
        <v>60</v>
      </c>
      <c r="Z36" s="182">
        <f>IF(Y36&lt;&gt;"",ROUND(Y36/Y$35,4),"")</f>
        <v>0.98360000000000003</v>
      </c>
      <c r="AA36" s="364"/>
      <c r="AB36" s="364"/>
      <c r="AC36" s="364"/>
      <c r="AD36" s="364"/>
      <c r="AE36" s="364"/>
      <c r="AF36" s="364"/>
      <c r="AG36" s="364"/>
      <c r="AH36" s="183">
        <v>2</v>
      </c>
    </row>
    <row r="37" spans="1:37" s="183" customFormat="1" ht="33.75" customHeight="1" x14ac:dyDescent="0.25">
      <c r="A37" s="557" t="s">
        <v>233</v>
      </c>
      <c r="B37" s="559"/>
      <c r="C37" s="386">
        <v>0</v>
      </c>
      <c r="D37" s="182">
        <f>IF(C37&lt;&gt;"",ROUND(C37/C$36,4),"")</f>
        <v>0</v>
      </c>
      <c r="E37" s="324">
        <v>4</v>
      </c>
      <c r="F37" s="182">
        <f>IF(E37&lt;&gt;"",ROUND(E37/E$36,4),"")</f>
        <v>0.44440000000000002</v>
      </c>
      <c r="G37" s="386">
        <v>8</v>
      </c>
      <c r="H37" s="182">
        <f>IF(G37&lt;&gt;"",ROUND(G37/G$36,4),"")</f>
        <v>0.57140000000000002</v>
      </c>
      <c r="I37" s="324">
        <v>4</v>
      </c>
      <c r="J37" s="182">
        <f>IF(I37&lt;&gt;"",ROUND(I37/I$36,4),"")</f>
        <v>0.33329999999999999</v>
      </c>
      <c r="K37" s="386">
        <v>1</v>
      </c>
      <c r="L37" s="182">
        <f>IF(K37&lt;&gt;"",ROUND(K37/K$36,4),"")</f>
        <v>1</v>
      </c>
      <c r="M37" s="324">
        <v>10</v>
      </c>
      <c r="N37" s="182">
        <f>IF(M37&lt;&gt;"",ROUND(M37/M$36,4),"")</f>
        <v>0.76919999999999999</v>
      </c>
      <c r="O37" s="386" t="s">
        <v>118</v>
      </c>
      <c r="P37" s="182" t="str">
        <f>IF(O37&lt;&gt;"",ROUND(O37/O$36,4),"")</f>
        <v/>
      </c>
      <c r="Q37" s="324">
        <v>6</v>
      </c>
      <c r="R37" s="182">
        <f>IF(Q37&lt;&gt;"",ROUND(Q37/Q$36,4),"")</f>
        <v>0.75</v>
      </c>
      <c r="S37" s="386" t="s">
        <v>118</v>
      </c>
      <c r="T37" s="182" t="str">
        <f>IF(S37&lt;&gt;"",ROUND(S37/S$36,4),"")</f>
        <v/>
      </c>
      <c r="U37" s="324">
        <v>16</v>
      </c>
      <c r="V37" s="182">
        <f>IF(U37&lt;&gt;"",ROUND(U37/U$36,4),"")</f>
        <v>0.88890000000000002</v>
      </c>
      <c r="W37" s="330">
        <f>IF(SUM(C37,G37,K37,O37,S37)&gt;0,SUM(C37,G37,K37,O37,S37),"")</f>
        <v>9</v>
      </c>
      <c r="X37" s="182">
        <f>IF(W37&lt;&gt;"",ROUND(W37/W$36,4),"")</f>
        <v>0.52939999999999998</v>
      </c>
      <c r="Y37" s="330">
        <f>IF(SUM(E37,I37,M37,Q37,U37)&gt;0,SUM(E37,I37,M37,Q37,U37),"")</f>
        <v>40</v>
      </c>
      <c r="Z37" s="182">
        <f>IF(Y37&lt;&gt;"",ROUND(Y37/Y$36,4),"")</f>
        <v>0.66669999999999996</v>
      </c>
      <c r="AA37" s="364"/>
      <c r="AB37" s="364"/>
      <c r="AC37" s="364"/>
      <c r="AD37" s="364"/>
      <c r="AE37" s="364"/>
      <c r="AF37" s="364"/>
      <c r="AG37" s="364"/>
      <c r="AH37" s="183">
        <v>3</v>
      </c>
    </row>
    <row r="38" spans="1:37" s="183" customFormat="1" ht="33.75" customHeight="1" x14ac:dyDescent="0.25">
      <c r="A38" s="557" t="s">
        <v>235</v>
      </c>
      <c r="B38" s="559"/>
      <c r="C38" s="386">
        <v>0</v>
      </c>
      <c r="D38" s="182">
        <f>IF(C38&lt;&gt;"",ROUND(C38/C$36,4),"")</f>
        <v>0</v>
      </c>
      <c r="E38" s="324">
        <v>0</v>
      </c>
      <c r="F38" s="182">
        <f>IF(E38&lt;&gt;"",ROUND(E38/E$36,4),"")</f>
        <v>0</v>
      </c>
      <c r="G38" s="386">
        <v>8</v>
      </c>
      <c r="H38" s="182">
        <f>IF(G38&lt;&gt;"",ROUND(G38/G$36,4),"")</f>
        <v>0.57140000000000002</v>
      </c>
      <c r="I38" s="324">
        <v>0</v>
      </c>
      <c r="J38" s="182">
        <f>IF(I38&lt;&gt;"",ROUND(I38/I$36,4),"")</f>
        <v>0</v>
      </c>
      <c r="K38" s="386">
        <v>1</v>
      </c>
      <c r="L38" s="182">
        <f>IF(K38&lt;&gt;"",ROUND(K38/K$36,4),"")</f>
        <v>1</v>
      </c>
      <c r="M38" s="324">
        <v>0</v>
      </c>
      <c r="N38" s="182">
        <f>IF(M38&lt;&gt;"",ROUND(M38/M$36,4),"")</f>
        <v>0</v>
      </c>
      <c r="O38" s="386" t="s">
        <v>118</v>
      </c>
      <c r="P38" s="182" t="str">
        <f>IF(O38&lt;&gt;"",ROUND(O38/O$36,4),"")</f>
        <v/>
      </c>
      <c r="Q38" s="324">
        <v>0</v>
      </c>
      <c r="R38" s="182">
        <f>IF(Q38&lt;&gt;"",ROUND(Q38/Q$36,4),"")</f>
        <v>0</v>
      </c>
      <c r="S38" s="386" t="s">
        <v>118</v>
      </c>
      <c r="T38" s="182" t="str">
        <f>IF(S38&lt;&gt;"",ROUND(S38/S$36,4),"")</f>
        <v/>
      </c>
      <c r="U38" s="324">
        <v>0</v>
      </c>
      <c r="V38" s="182">
        <f>IF(U38&lt;&gt;"",ROUND(U38/U$36,4),"")</f>
        <v>0</v>
      </c>
      <c r="W38" s="330">
        <f>IF(SUM(C38,G38,K38,O38,S38)&gt;0,SUM(C38,G38,K38,O38,S38),"")</f>
        <v>9</v>
      </c>
      <c r="X38" s="182">
        <f>IF(W38&lt;&gt;"",ROUND(W38/W$36,4),"")</f>
        <v>0.52939999999999998</v>
      </c>
      <c r="Y38" s="330" t="str">
        <f>IF(SUM(E38,I38,M38,Q38,U38)&gt;0,SUM(E38,I38,M38,Q38,U38),"")</f>
        <v/>
      </c>
      <c r="Z38" s="182" t="str">
        <f>IF(Y38&lt;&gt;"",ROUND(Y38/Y$36,4),"")</f>
        <v/>
      </c>
      <c r="AA38" s="364"/>
      <c r="AB38" s="364"/>
      <c r="AC38" s="364"/>
      <c r="AD38" s="364"/>
      <c r="AE38" s="364"/>
      <c r="AF38" s="364"/>
      <c r="AG38" s="364"/>
      <c r="AH38" s="183">
        <v>4</v>
      </c>
    </row>
    <row r="39" spans="1:37" s="14" customFormat="1" ht="9" customHeight="1" x14ac:dyDescent="0.25">
      <c r="A39" s="551"/>
      <c r="B39" s="552"/>
      <c r="C39" s="552"/>
      <c r="D39" s="552"/>
      <c r="E39" s="552"/>
      <c r="F39" s="552"/>
      <c r="G39" s="552"/>
      <c r="H39" s="552"/>
      <c r="I39" s="552"/>
      <c r="J39" s="552"/>
      <c r="K39" s="592"/>
      <c r="L39" s="592"/>
      <c r="M39" s="592"/>
      <c r="N39" s="592"/>
      <c r="O39" s="592"/>
      <c r="P39" s="592"/>
      <c r="Q39" s="592"/>
      <c r="R39" s="592"/>
      <c r="S39" s="592"/>
      <c r="T39" s="592"/>
      <c r="U39" s="592"/>
      <c r="V39" s="592"/>
      <c r="W39" s="150"/>
      <c r="X39" s="150"/>
      <c r="Y39" s="150"/>
      <c r="Z39" s="150"/>
      <c r="AA39" s="150"/>
      <c r="AB39" s="333"/>
      <c r="AC39" s="333"/>
      <c r="AD39" s="333"/>
      <c r="AE39" s="333"/>
      <c r="AF39" s="333"/>
      <c r="AG39" s="333"/>
    </row>
    <row r="40" spans="1:37" s="352" customFormat="1" ht="26.25" customHeight="1" x14ac:dyDescent="0.25">
      <c r="A40" s="578" t="s">
        <v>295</v>
      </c>
      <c r="B40" s="579"/>
      <c r="C40" s="579"/>
      <c r="D40" s="579"/>
      <c r="E40" s="579"/>
      <c r="F40" s="579"/>
      <c r="G40" s="579"/>
      <c r="H40" s="579"/>
      <c r="I40" s="579"/>
      <c r="J40" s="579"/>
      <c r="K40" s="579"/>
      <c r="L40" s="579"/>
      <c r="M40" s="579"/>
      <c r="N40" s="579"/>
      <c r="O40" s="580"/>
      <c r="P40" s="580"/>
      <c r="Q40" s="580"/>
      <c r="R40" s="580"/>
      <c r="S40" s="580"/>
      <c r="T40" s="580"/>
      <c r="U40" s="580"/>
      <c r="V40" s="580"/>
      <c r="W40" s="580"/>
      <c r="X40" s="580"/>
      <c r="Y40" s="580"/>
      <c r="Z40" s="580"/>
      <c r="AA40" s="3"/>
      <c r="AB40" s="3"/>
      <c r="AC40" s="3"/>
      <c r="AD40" s="3"/>
      <c r="AE40" s="3"/>
      <c r="AF40" s="3"/>
      <c r="AG40" s="3"/>
    </row>
    <row r="41" spans="1:37" s="41" customFormat="1" ht="49.5" customHeight="1" x14ac:dyDescent="0.25">
      <c r="A41" s="599" t="s">
        <v>405</v>
      </c>
      <c r="B41" s="601"/>
      <c r="C41" s="601"/>
      <c r="D41" s="601"/>
      <c r="E41" s="601"/>
      <c r="F41" s="601"/>
      <c r="G41" s="601"/>
      <c r="H41" s="601"/>
      <c r="I41" s="601"/>
      <c r="J41" s="601"/>
      <c r="K41" s="601"/>
      <c r="L41" s="601"/>
      <c r="M41" s="601"/>
      <c r="N41" s="601"/>
      <c r="O41" s="478"/>
      <c r="P41" s="478"/>
      <c r="Q41" s="478"/>
      <c r="R41" s="478"/>
      <c r="S41" s="478"/>
      <c r="T41" s="478"/>
      <c r="U41" s="478"/>
      <c r="V41" s="478"/>
      <c r="W41" s="478"/>
      <c r="X41" s="478"/>
      <c r="Y41" s="478"/>
      <c r="Z41" s="573"/>
      <c r="AA41" s="126"/>
      <c r="AB41" s="126"/>
      <c r="AC41" s="126"/>
      <c r="AD41" s="126"/>
      <c r="AE41" s="126"/>
      <c r="AF41" s="126"/>
      <c r="AG41" s="126"/>
    </row>
    <row r="42" spans="1:37" ht="10.5" customHeight="1" x14ac:dyDescent="0.3">
      <c r="B42" s="1"/>
      <c r="C42" s="1"/>
      <c r="D42" s="1"/>
    </row>
    <row r="43" spans="1:37" ht="36" customHeight="1" x14ac:dyDescent="0.25">
      <c r="A43" s="581" t="s">
        <v>236</v>
      </c>
      <c r="B43" s="581"/>
      <c r="C43" s="581"/>
      <c r="D43" s="581"/>
      <c r="E43" s="581"/>
      <c r="F43" s="581"/>
      <c r="G43" s="581"/>
      <c r="H43" s="581"/>
      <c r="I43" s="581"/>
      <c r="J43" s="581"/>
      <c r="K43" s="581"/>
      <c r="L43" s="581"/>
      <c r="M43" s="581"/>
      <c r="N43" s="581"/>
      <c r="O43" s="581"/>
      <c r="P43" s="581"/>
      <c r="Q43" s="581"/>
      <c r="R43" s="581"/>
      <c r="S43" s="581"/>
      <c r="T43" s="581"/>
      <c r="U43" s="581"/>
      <c r="V43" s="581"/>
      <c r="W43" s="581"/>
      <c r="X43" s="581"/>
      <c r="Y43" s="581"/>
      <c r="Z43" s="581"/>
      <c r="AA43" s="582"/>
      <c r="AB43" s="467"/>
      <c r="AC43" s="467"/>
      <c r="AD43" s="467"/>
      <c r="AE43" s="467"/>
      <c r="AF43" s="467"/>
      <c r="AG43" s="467"/>
      <c r="AH43" s="133"/>
      <c r="AI43" s="133"/>
      <c r="AJ43" s="133"/>
      <c r="AK43" s="133"/>
    </row>
    <row r="44" spans="1:37" s="83" customFormat="1" ht="9.75" customHeight="1" x14ac:dyDescent="0.25">
      <c r="A44" s="127"/>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row>
    <row r="45" spans="1:37" s="83" customFormat="1" ht="36" customHeight="1" x14ac:dyDescent="0.25">
      <c r="A45" s="553" t="s">
        <v>301</v>
      </c>
      <c r="B45" s="553"/>
      <c r="C45" s="553"/>
      <c r="D45" s="553"/>
      <c r="E45" s="553"/>
      <c r="F45" s="553"/>
      <c r="G45" s="553"/>
      <c r="H45" s="553"/>
      <c r="I45" s="553"/>
      <c r="J45" s="553"/>
      <c r="K45" s="553"/>
      <c r="L45" s="553"/>
      <c r="M45" s="553"/>
      <c r="N45" s="553"/>
      <c r="O45" s="553"/>
      <c r="P45" s="553"/>
      <c r="Q45" s="553"/>
      <c r="R45" s="553"/>
      <c r="S45" s="553"/>
      <c r="T45" s="553"/>
      <c r="U45" s="553"/>
      <c r="V45" s="553"/>
      <c r="W45" s="157"/>
      <c r="X45" s="157"/>
      <c r="Y45" s="157"/>
      <c r="Z45" s="157"/>
      <c r="AA45" s="157"/>
      <c r="AB45" s="331"/>
      <c r="AC45" s="331"/>
      <c r="AD45" s="331"/>
      <c r="AE45" s="331"/>
      <c r="AF45" s="331"/>
      <c r="AG45" s="331"/>
    </row>
    <row r="46" spans="1:37" ht="29.25" customHeight="1" x14ac:dyDescent="0.25">
      <c r="A46" s="564" t="s">
        <v>188</v>
      </c>
      <c r="B46" s="564"/>
      <c r="C46" s="564"/>
      <c r="D46" s="564"/>
      <c r="E46" s="564"/>
      <c r="F46" s="564"/>
      <c r="G46" s="564"/>
      <c r="H46" s="564"/>
      <c r="I46" s="564"/>
      <c r="J46" s="564"/>
      <c r="K46" s="564"/>
      <c r="L46" s="564"/>
      <c r="M46" s="564"/>
      <c r="N46" s="564"/>
      <c r="O46" s="564"/>
      <c r="P46" s="564"/>
    </row>
    <row r="47" spans="1:37" s="183" customFormat="1" ht="17.25" customHeight="1" x14ac:dyDescent="0.25">
      <c r="A47" s="554" t="s">
        <v>0</v>
      </c>
      <c r="B47" s="560" t="s">
        <v>160</v>
      </c>
      <c r="C47" s="583"/>
      <c r="D47" s="584"/>
      <c r="E47" s="560" t="s">
        <v>60</v>
      </c>
      <c r="F47" s="583"/>
      <c r="G47" s="584"/>
      <c r="H47" s="560" t="s">
        <v>125</v>
      </c>
      <c r="I47" s="583"/>
      <c r="J47" s="584"/>
      <c r="K47" s="560" t="s">
        <v>155</v>
      </c>
      <c r="L47" s="583"/>
      <c r="M47" s="584"/>
      <c r="N47" s="560" t="s">
        <v>191</v>
      </c>
      <c r="O47" s="583"/>
      <c r="P47" s="584"/>
      <c r="Q47" s="560" t="s">
        <v>302</v>
      </c>
      <c r="R47" s="583"/>
      <c r="S47" s="584"/>
      <c r="T47" s="365"/>
      <c r="U47" s="547" t="s">
        <v>183</v>
      </c>
      <c r="V47" s="547" t="s">
        <v>160</v>
      </c>
      <c r="W47" s="548"/>
      <c r="X47" s="547" t="s">
        <v>60</v>
      </c>
      <c r="Y47" s="548"/>
      <c r="Z47" s="547" t="s">
        <v>125</v>
      </c>
      <c r="AA47" s="548"/>
      <c r="AB47" s="547" t="s">
        <v>155</v>
      </c>
      <c r="AC47" s="548"/>
      <c r="AD47" s="547" t="s">
        <v>191</v>
      </c>
      <c r="AE47" s="548"/>
      <c r="AF47" s="547" t="s">
        <v>302</v>
      </c>
      <c r="AG47" s="548"/>
    </row>
    <row r="48" spans="1:37" s="183" customFormat="1" ht="50.25" customHeight="1" x14ac:dyDescent="0.25">
      <c r="A48" s="555"/>
      <c r="B48" s="367" t="s">
        <v>326</v>
      </c>
      <c r="C48" s="557" t="s">
        <v>238</v>
      </c>
      <c r="D48" s="584"/>
      <c r="E48" s="367" t="s">
        <v>327</v>
      </c>
      <c r="F48" s="557" t="s">
        <v>238</v>
      </c>
      <c r="G48" s="584"/>
      <c r="H48" s="367" t="s">
        <v>328</v>
      </c>
      <c r="I48" s="557" t="s">
        <v>238</v>
      </c>
      <c r="J48" s="584"/>
      <c r="K48" s="367" t="s">
        <v>328</v>
      </c>
      <c r="L48" s="557" t="s">
        <v>238</v>
      </c>
      <c r="M48" s="584"/>
      <c r="N48" s="367" t="s">
        <v>326</v>
      </c>
      <c r="O48" s="557" t="s">
        <v>238</v>
      </c>
      <c r="P48" s="584"/>
      <c r="Q48" s="415" t="s">
        <v>326</v>
      </c>
      <c r="R48" s="557" t="s">
        <v>238</v>
      </c>
      <c r="S48" s="584"/>
      <c r="T48" s="365"/>
      <c r="U48" s="603"/>
      <c r="V48" s="549" t="s">
        <v>365</v>
      </c>
      <c r="W48" s="549" t="s">
        <v>366</v>
      </c>
      <c r="X48" s="549" t="s">
        <v>365</v>
      </c>
      <c r="Y48" s="549" t="s">
        <v>366</v>
      </c>
      <c r="Z48" s="549" t="s">
        <v>365</v>
      </c>
      <c r="AA48" s="549" t="s">
        <v>366</v>
      </c>
      <c r="AB48" s="549" t="s">
        <v>365</v>
      </c>
      <c r="AC48" s="549" t="s">
        <v>366</v>
      </c>
      <c r="AD48" s="549" t="s">
        <v>365</v>
      </c>
      <c r="AE48" s="549" t="s">
        <v>366</v>
      </c>
      <c r="AF48" s="549" t="s">
        <v>365</v>
      </c>
      <c r="AG48" s="549" t="s">
        <v>366</v>
      </c>
    </row>
    <row r="49" spans="1:34" s="183" customFormat="1" ht="12" customHeight="1" x14ac:dyDescent="0.25">
      <c r="A49" s="556"/>
      <c r="B49" s="355"/>
      <c r="C49" s="332" t="s">
        <v>21</v>
      </c>
      <c r="D49" s="181" t="s">
        <v>22</v>
      </c>
      <c r="E49" s="355"/>
      <c r="F49" s="332" t="s">
        <v>21</v>
      </c>
      <c r="G49" s="181" t="s">
        <v>22</v>
      </c>
      <c r="H49" s="355"/>
      <c r="I49" s="332" t="s">
        <v>21</v>
      </c>
      <c r="J49" s="181" t="s">
        <v>22</v>
      </c>
      <c r="K49" s="355"/>
      <c r="L49" s="332" t="s">
        <v>21</v>
      </c>
      <c r="M49" s="181" t="s">
        <v>22</v>
      </c>
      <c r="N49" s="355"/>
      <c r="O49" s="332" t="s">
        <v>21</v>
      </c>
      <c r="P49" s="181" t="s">
        <v>22</v>
      </c>
      <c r="Q49" s="355"/>
      <c r="R49" s="332" t="s">
        <v>21</v>
      </c>
      <c r="S49" s="181" t="s">
        <v>22</v>
      </c>
      <c r="U49" s="603"/>
      <c r="V49" s="550"/>
      <c r="W49" s="550"/>
      <c r="X49" s="550"/>
      <c r="Y49" s="550"/>
      <c r="Z49" s="550"/>
      <c r="AA49" s="550"/>
      <c r="AB49" s="550"/>
      <c r="AC49" s="550"/>
      <c r="AD49" s="550"/>
      <c r="AE49" s="550"/>
      <c r="AF49" s="550"/>
      <c r="AG49" s="550"/>
    </row>
    <row r="50" spans="1:34" s="183" customFormat="1" ht="18.75" customHeight="1" x14ac:dyDescent="0.25">
      <c r="A50" s="354" t="s">
        <v>6</v>
      </c>
      <c r="B50" s="308">
        <v>113</v>
      </c>
      <c r="C50" s="368">
        <v>78</v>
      </c>
      <c r="D50" s="357">
        <f t="shared" ref="D50:D56" si="14">IF(AND(C50&lt;&gt;"",B50&gt;0),C50/$B50,"")</f>
        <v>0.69026548672566368</v>
      </c>
      <c r="E50" s="308">
        <v>102</v>
      </c>
      <c r="F50" s="368">
        <v>73</v>
      </c>
      <c r="G50" s="369">
        <f t="shared" ref="G50" si="15">IF(AND(E50&gt;0,F50&lt;&gt;""),F50/E50,"")</f>
        <v>0.71568627450980393</v>
      </c>
      <c r="H50" s="308">
        <v>97</v>
      </c>
      <c r="I50" s="368">
        <v>56</v>
      </c>
      <c r="J50" s="369">
        <f t="shared" ref="J50" si="16">IF(AND(H50&gt;0,I50&lt;&gt;""),I50/H50,"")</f>
        <v>0.57731958762886593</v>
      </c>
      <c r="K50" s="308">
        <v>103</v>
      </c>
      <c r="L50" s="368">
        <v>78</v>
      </c>
      <c r="M50" s="369">
        <f t="shared" ref="M50" si="17">IF(AND(K50&gt;0,L50&lt;&gt;""),L50/K50,"")</f>
        <v>0.75728155339805825</v>
      </c>
      <c r="N50" s="308">
        <v>93</v>
      </c>
      <c r="O50" s="368">
        <v>72</v>
      </c>
      <c r="P50" s="369">
        <f t="shared" ref="P50" si="18">IF(AND(N50&gt;0,O50&lt;&gt;""),O50/N50,"")</f>
        <v>0.77419354838709675</v>
      </c>
      <c r="Q50" s="311">
        <v>103</v>
      </c>
      <c r="R50" s="311">
        <v>74</v>
      </c>
      <c r="S50" s="357">
        <f t="shared" ref="S50:S61" si="19">IF(AND(Q50&gt;0,R50&lt;&gt;""),R50/Q50,"")</f>
        <v>0.71844660194174759</v>
      </c>
      <c r="U50" s="417" t="s">
        <v>138</v>
      </c>
      <c r="V50" s="416">
        <f>IF(COUNT(B50:B53)&gt;0,SUM(B50:B53),"")</f>
        <v>519</v>
      </c>
      <c r="W50" s="416">
        <f>IF(V50&lt;&gt;"",SUM(C50:C53),"")</f>
        <v>365</v>
      </c>
      <c r="X50" s="416">
        <f>IF(COUNT(E50:E53)&gt;0,SUM(E50:E53),"")</f>
        <v>497</v>
      </c>
      <c r="Y50" s="416">
        <f>IF(X50&lt;&gt;"",SUM(F50:F53),"")</f>
        <v>370</v>
      </c>
      <c r="Z50" s="416">
        <f>IF(COUNT(H50:H53)&gt;0,SUM(H50:H53),"")</f>
        <v>464</v>
      </c>
      <c r="AA50" s="416">
        <f>IF(Z50&lt;&gt;"",SUM(I50:I53),"")</f>
        <v>314</v>
      </c>
      <c r="AB50" s="416">
        <f>IF(COUNT(K50:K53)&gt;0,SUM(K50:K53),"")</f>
        <v>450</v>
      </c>
      <c r="AC50" s="416">
        <f>IF(AB50&lt;&gt;"",SUM(L50:L53),"")</f>
        <v>326</v>
      </c>
      <c r="AD50" s="416">
        <f>IF(COUNT(N50:N53)&gt;0,SUM(N50:N53),"")</f>
        <v>425</v>
      </c>
      <c r="AE50" s="416">
        <f>IF(AD50&lt;&gt;"",SUM(O50:O53),"")</f>
        <v>314</v>
      </c>
      <c r="AF50" s="416">
        <f>IF(COUNT(Q50:Q53)&gt;0,SUM(Q50:Q53),"")</f>
        <v>424</v>
      </c>
      <c r="AG50" s="416">
        <f>IF(AF50&lt;&gt;"",SUM(R50:R53),"")</f>
        <v>330</v>
      </c>
      <c r="AH50" s="183">
        <v>1</v>
      </c>
    </row>
    <row r="51" spans="1:34" s="183" customFormat="1" ht="18.75" customHeight="1" x14ac:dyDescent="0.25">
      <c r="A51" s="354" t="s">
        <v>7</v>
      </c>
      <c r="B51" s="308">
        <v>135</v>
      </c>
      <c r="C51" s="368">
        <v>95</v>
      </c>
      <c r="D51" s="357">
        <f t="shared" si="14"/>
        <v>0.70370370370370372</v>
      </c>
      <c r="E51" s="308">
        <v>126</v>
      </c>
      <c r="F51" s="368">
        <v>78</v>
      </c>
      <c r="G51" s="369">
        <f t="shared" ref="G51:G61" si="20">IF(AND(E51&gt;0,F51&lt;&gt;""),F51/E51,"")</f>
        <v>0.61904761904761907</v>
      </c>
      <c r="H51" s="308">
        <v>117</v>
      </c>
      <c r="I51" s="368">
        <v>80</v>
      </c>
      <c r="J51" s="369">
        <f t="shared" ref="J51:J61" si="21">IF(AND(H51&gt;0,I51&lt;&gt;""),I51/H51,"")</f>
        <v>0.68376068376068377</v>
      </c>
      <c r="K51" s="308">
        <v>112</v>
      </c>
      <c r="L51" s="368">
        <v>81</v>
      </c>
      <c r="M51" s="369">
        <f t="shared" ref="M51:M61" si="22">IF(AND(K51&gt;0,L51&lt;&gt;""),L51/K51,"")</f>
        <v>0.7232142857142857</v>
      </c>
      <c r="N51" s="308">
        <v>117</v>
      </c>
      <c r="O51" s="368">
        <v>85</v>
      </c>
      <c r="P51" s="369">
        <f t="shared" ref="P51:P61" si="23">IF(AND(N51&gt;0,O51&lt;&gt;""),O51/N51,"")</f>
        <v>0.72649572649572647</v>
      </c>
      <c r="Q51" s="311">
        <v>110</v>
      </c>
      <c r="R51" s="311">
        <v>87</v>
      </c>
      <c r="S51" s="357">
        <f t="shared" si="19"/>
        <v>0.79090909090909089</v>
      </c>
      <c r="U51" s="417" t="s">
        <v>120</v>
      </c>
      <c r="V51" s="416">
        <f>IF(COUNT(B54:B55)&gt;0,SUM(B54:B55),"")</f>
        <v>272</v>
      </c>
      <c r="W51" s="416">
        <f>IF(V51&lt;&gt;"",SUM(C54:C55),"")</f>
        <v>136</v>
      </c>
      <c r="X51" s="416">
        <f>IF(COUNT(E54:E55)&gt;0,SUM(E54:E55),"")</f>
        <v>256</v>
      </c>
      <c r="Y51" s="416">
        <f>IF(X51&lt;&gt;"",SUM(F54:F55),"")</f>
        <v>153</v>
      </c>
      <c r="Z51" s="416">
        <f>IF(COUNT(H54:H55)&gt;0,SUM(H54:H55),"")</f>
        <v>241</v>
      </c>
      <c r="AA51" s="416">
        <f>IF(Z51&lt;&gt;"",SUM(I54:I55),"")</f>
        <v>108</v>
      </c>
      <c r="AB51" s="416">
        <f>IF(COUNT(K54:K55)&gt;0,SUM(K54:K55),"")</f>
        <v>243</v>
      </c>
      <c r="AC51" s="416">
        <f>IF(AB51&lt;&gt;"",SUM(L54:L55),"")</f>
        <v>132</v>
      </c>
      <c r="AD51" s="416">
        <f>IF(COUNT(N54:N55)&gt;0,SUM(N54:N55),"")</f>
        <v>248</v>
      </c>
      <c r="AE51" s="416">
        <f>IF(AD51&lt;&gt;"",SUM(O54:O55),"")</f>
        <v>142</v>
      </c>
      <c r="AF51" s="416">
        <f>IF(COUNT(Q54:Q55)&gt;0,SUM(Q54:Q55),"")</f>
        <v>228</v>
      </c>
      <c r="AG51" s="416">
        <f>IF(AF51&lt;&gt;"",SUM(R54:R55),"")</f>
        <v>152</v>
      </c>
      <c r="AH51" s="183">
        <v>2</v>
      </c>
    </row>
    <row r="52" spans="1:34" s="183" customFormat="1" ht="18.75" customHeight="1" x14ac:dyDescent="0.25">
      <c r="A52" s="354" t="s">
        <v>8</v>
      </c>
      <c r="B52" s="308">
        <v>137</v>
      </c>
      <c r="C52" s="368">
        <v>102</v>
      </c>
      <c r="D52" s="357">
        <f t="shared" si="14"/>
        <v>0.74452554744525545</v>
      </c>
      <c r="E52" s="308">
        <v>131</v>
      </c>
      <c r="F52" s="368">
        <v>103</v>
      </c>
      <c r="G52" s="369">
        <f t="shared" si="20"/>
        <v>0.7862595419847328</v>
      </c>
      <c r="H52" s="308">
        <v>114</v>
      </c>
      <c r="I52" s="368">
        <v>76</v>
      </c>
      <c r="J52" s="369">
        <f t="shared" si="21"/>
        <v>0.66666666666666663</v>
      </c>
      <c r="K52" s="308">
        <v>110</v>
      </c>
      <c r="L52" s="368">
        <v>82</v>
      </c>
      <c r="M52" s="369">
        <f t="shared" si="22"/>
        <v>0.74545454545454548</v>
      </c>
      <c r="N52" s="308">
        <v>109</v>
      </c>
      <c r="O52" s="368">
        <v>75</v>
      </c>
      <c r="P52" s="369">
        <f t="shared" si="23"/>
        <v>0.68807339449541283</v>
      </c>
      <c r="Q52" s="311">
        <v>107</v>
      </c>
      <c r="R52" s="311">
        <v>88</v>
      </c>
      <c r="S52" s="357">
        <f t="shared" si="19"/>
        <v>0.82242990654205606</v>
      </c>
      <c r="U52" s="417" t="s">
        <v>119</v>
      </c>
      <c r="V52" s="416">
        <f>IF(COUNT(B56:B58)&gt;0,SUM(B56:B58),"")</f>
        <v>350</v>
      </c>
      <c r="W52" s="416">
        <f>IF(V52&lt;&gt;"",SUM(C56:C58),"")</f>
        <v>133</v>
      </c>
      <c r="X52" s="416">
        <f>IF(COUNT(E56:E58)&gt;0,SUM(E56:E58),"")</f>
        <v>322</v>
      </c>
      <c r="Y52" s="416">
        <f>IF(X52&lt;&gt;"",SUM(F56:F58),"")</f>
        <v>121</v>
      </c>
      <c r="Z52" s="416">
        <f>IF(COUNT(H56:H58)&gt;0,SUM(H56:H58),"")</f>
        <v>305</v>
      </c>
      <c r="AA52" s="416">
        <f>IF(Z52&lt;&gt;"",SUM(I56:I58),"")</f>
        <v>88</v>
      </c>
      <c r="AB52" s="416">
        <f>IF(COUNT(K56:K58)&gt;0,SUM(K56:K58),"")</f>
        <v>311</v>
      </c>
      <c r="AC52" s="416">
        <f>IF(AB52&lt;&gt;"",SUM(L56:L58),"")</f>
        <v>147</v>
      </c>
      <c r="AD52" s="416">
        <f>IF(COUNT(N56:N58)&gt;0,SUM(N56:N58),"")</f>
        <v>349</v>
      </c>
      <c r="AE52" s="416">
        <f>IF(AD52&lt;&gt;"",SUM(O56:O58),"")</f>
        <v>182</v>
      </c>
      <c r="AF52" s="416">
        <f>IF(COUNT(Q56:Q58)&gt;0,SUM(Q56:Q58),"")</f>
        <v>323</v>
      </c>
      <c r="AG52" s="416">
        <f>IF(AF52&lt;&gt;"",SUM(R56:R58),"")</f>
        <v>131</v>
      </c>
      <c r="AH52" s="183">
        <v>3</v>
      </c>
    </row>
    <row r="53" spans="1:34" s="183" customFormat="1" ht="18.75" customHeight="1" x14ac:dyDescent="0.25">
      <c r="A53" s="354" t="s">
        <v>9</v>
      </c>
      <c r="B53" s="308">
        <v>134</v>
      </c>
      <c r="C53" s="368">
        <v>90</v>
      </c>
      <c r="D53" s="357">
        <f t="shared" si="14"/>
        <v>0.67164179104477617</v>
      </c>
      <c r="E53" s="308">
        <v>138</v>
      </c>
      <c r="F53" s="368">
        <v>116</v>
      </c>
      <c r="G53" s="369">
        <f t="shared" si="20"/>
        <v>0.84057971014492749</v>
      </c>
      <c r="H53" s="308">
        <v>136</v>
      </c>
      <c r="I53" s="368">
        <v>102</v>
      </c>
      <c r="J53" s="369">
        <f t="shared" si="21"/>
        <v>0.75</v>
      </c>
      <c r="K53" s="308">
        <v>125</v>
      </c>
      <c r="L53" s="368">
        <v>85</v>
      </c>
      <c r="M53" s="369">
        <f t="shared" si="22"/>
        <v>0.68</v>
      </c>
      <c r="N53" s="308">
        <v>106</v>
      </c>
      <c r="O53" s="368">
        <v>82</v>
      </c>
      <c r="P53" s="369">
        <f t="shared" si="23"/>
        <v>0.77358490566037741</v>
      </c>
      <c r="Q53" s="311">
        <v>104</v>
      </c>
      <c r="R53" s="311">
        <v>81</v>
      </c>
      <c r="S53" s="357">
        <f t="shared" si="19"/>
        <v>0.77884615384615385</v>
      </c>
      <c r="U53" s="417" t="s">
        <v>367</v>
      </c>
      <c r="V53" s="416" t="str">
        <f>IF(COUNT(B59:B61)&gt;0,SUM(B59:B61),"")</f>
        <v/>
      </c>
      <c r="W53" s="416" t="str">
        <f>IF(V53&lt;&gt;"",SUM(C59:C61),"")</f>
        <v/>
      </c>
      <c r="X53" s="416" t="str">
        <f>IF(COUNT(E59:E61)&gt;0,SUM(E59:E61),"")</f>
        <v/>
      </c>
      <c r="Y53" s="416" t="str">
        <f>IF(X53&lt;&gt;"",SUM(F59:F61),"")</f>
        <v/>
      </c>
      <c r="Z53" s="416" t="str">
        <f>IF(COUNT(H59:H61)&gt;0,SUM(H59:H61),"")</f>
        <v/>
      </c>
      <c r="AA53" s="416" t="str">
        <f>IF(Z53&lt;&gt;"",SUM(I59:I61),"")</f>
        <v/>
      </c>
      <c r="AB53" s="416" t="str">
        <f>IF(COUNT(K59:K61)&gt;0,SUM(K59:K61),"")</f>
        <v/>
      </c>
      <c r="AC53" s="416" t="str">
        <f>IF(AB53&lt;&gt;"",SUM(L59:L61),"")</f>
        <v/>
      </c>
      <c r="AD53" s="416" t="str">
        <f>IF(COUNT(N59:N61)&gt;0,SUM(N59:N61),"")</f>
        <v/>
      </c>
      <c r="AE53" s="416" t="str">
        <f>IF(AD53&lt;&gt;"",SUM(O59:O61),"")</f>
        <v/>
      </c>
      <c r="AF53" s="416" t="str">
        <f>IF(COUNT(Q59:Q61)&gt;0,SUM(Q59:Q61),"")</f>
        <v/>
      </c>
      <c r="AG53" s="416" t="str">
        <f>IF(AF53&lt;&gt;"",SUM(R59:R61),"")</f>
        <v/>
      </c>
      <c r="AH53" s="183">
        <v>4</v>
      </c>
    </row>
    <row r="54" spans="1:34" s="183" customFormat="1" ht="18.75" customHeight="1" x14ac:dyDescent="0.25">
      <c r="A54" s="354" t="s">
        <v>1</v>
      </c>
      <c r="B54" s="308">
        <v>124</v>
      </c>
      <c r="C54" s="368">
        <v>64</v>
      </c>
      <c r="D54" s="357">
        <f t="shared" si="14"/>
        <v>0.5161290322580645</v>
      </c>
      <c r="E54" s="308">
        <v>126</v>
      </c>
      <c r="F54" s="368">
        <v>81</v>
      </c>
      <c r="G54" s="369">
        <f t="shared" si="20"/>
        <v>0.6428571428571429</v>
      </c>
      <c r="H54" s="308">
        <v>117</v>
      </c>
      <c r="I54" s="368">
        <v>59</v>
      </c>
      <c r="J54" s="369">
        <f t="shared" si="21"/>
        <v>0.50427350427350426</v>
      </c>
      <c r="K54" s="308">
        <v>128</v>
      </c>
      <c r="L54" s="368">
        <v>73</v>
      </c>
      <c r="M54" s="369">
        <f t="shared" si="22"/>
        <v>0.5703125</v>
      </c>
      <c r="N54" s="308">
        <v>127</v>
      </c>
      <c r="O54" s="368">
        <v>76</v>
      </c>
      <c r="P54" s="369">
        <f t="shared" si="23"/>
        <v>0.59842519685039375</v>
      </c>
      <c r="Q54" s="311">
        <v>112</v>
      </c>
      <c r="R54" s="311">
        <v>77</v>
      </c>
      <c r="S54" s="369">
        <f t="shared" si="19"/>
        <v>0.6875</v>
      </c>
      <c r="T54" s="366"/>
      <c r="AH54" s="183">
        <v>5</v>
      </c>
    </row>
    <row r="55" spans="1:34" s="183" customFormat="1" ht="18.75" customHeight="1" x14ac:dyDescent="0.25">
      <c r="A55" s="354" t="s">
        <v>2</v>
      </c>
      <c r="B55" s="308">
        <v>148</v>
      </c>
      <c r="C55" s="368">
        <v>72</v>
      </c>
      <c r="D55" s="357">
        <f t="shared" si="14"/>
        <v>0.48648648648648651</v>
      </c>
      <c r="E55" s="308">
        <v>130</v>
      </c>
      <c r="F55" s="368">
        <v>72</v>
      </c>
      <c r="G55" s="369">
        <f t="shared" si="20"/>
        <v>0.55384615384615388</v>
      </c>
      <c r="H55" s="308">
        <v>124</v>
      </c>
      <c r="I55" s="368">
        <v>49</v>
      </c>
      <c r="J55" s="369">
        <f t="shared" si="21"/>
        <v>0.39516129032258063</v>
      </c>
      <c r="K55" s="308">
        <v>115</v>
      </c>
      <c r="L55" s="368">
        <v>59</v>
      </c>
      <c r="M55" s="369">
        <f t="shared" si="22"/>
        <v>0.5130434782608696</v>
      </c>
      <c r="N55" s="308">
        <v>121</v>
      </c>
      <c r="O55" s="368">
        <v>66</v>
      </c>
      <c r="P55" s="369">
        <f t="shared" si="23"/>
        <v>0.54545454545454541</v>
      </c>
      <c r="Q55" s="311">
        <v>116</v>
      </c>
      <c r="R55" s="311">
        <v>75</v>
      </c>
      <c r="S55" s="369">
        <f t="shared" si="19"/>
        <v>0.64655172413793105</v>
      </c>
      <c r="T55" s="366"/>
      <c r="AH55" s="183">
        <v>6</v>
      </c>
    </row>
    <row r="56" spans="1:34" s="183" customFormat="1" ht="18.75" customHeight="1" x14ac:dyDescent="0.25">
      <c r="A56" s="354" t="s">
        <v>3</v>
      </c>
      <c r="B56" s="308">
        <v>161</v>
      </c>
      <c r="C56" s="368">
        <v>53</v>
      </c>
      <c r="D56" s="357">
        <f t="shared" si="14"/>
        <v>0.32919254658385094</v>
      </c>
      <c r="E56" s="308">
        <v>126</v>
      </c>
      <c r="F56" s="368">
        <v>43</v>
      </c>
      <c r="G56" s="369">
        <f t="shared" si="20"/>
        <v>0.34126984126984128</v>
      </c>
      <c r="H56" s="308">
        <v>109</v>
      </c>
      <c r="I56" s="368">
        <v>36</v>
      </c>
      <c r="J56" s="369">
        <f t="shared" si="21"/>
        <v>0.33027522935779818</v>
      </c>
      <c r="K56" s="308">
        <v>109</v>
      </c>
      <c r="L56" s="368">
        <v>51</v>
      </c>
      <c r="M56" s="369">
        <f t="shared" si="22"/>
        <v>0.46788990825688076</v>
      </c>
      <c r="N56" s="308">
        <v>112</v>
      </c>
      <c r="O56" s="368">
        <v>63</v>
      </c>
      <c r="P56" s="369">
        <f t="shared" si="23"/>
        <v>0.5625</v>
      </c>
      <c r="Q56" s="311">
        <v>122</v>
      </c>
      <c r="R56" s="311">
        <v>49</v>
      </c>
      <c r="S56" s="369">
        <f t="shared" si="19"/>
        <v>0.40163934426229508</v>
      </c>
      <c r="T56" s="366"/>
      <c r="AH56" s="183">
        <v>7</v>
      </c>
    </row>
    <row r="57" spans="1:34" s="183" customFormat="1" ht="18.75" customHeight="1" x14ac:dyDescent="0.25">
      <c r="A57" s="358" t="s">
        <v>4</v>
      </c>
      <c r="B57" s="308">
        <v>102</v>
      </c>
      <c r="C57" s="368">
        <v>41</v>
      </c>
      <c r="D57" s="357">
        <f t="shared" ref="D57:D61" si="24">IF(AND(C57&lt;&gt;"",B57&gt;0),C57/$B57,"")</f>
        <v>0.40196078431372551</v>
      </c>
      <c r="E57" s="308">
        <v>110</v>
      </c>
      <c r="F57" s="368">
        <v>38</v>
      </c>
      <c r="G57" s="369">
        <f t="shared" si="20"/>
        <v>0.34545454545454546</v>
      </c>
      <c r="H57" s="308">
        <v>100</v>
      </c>
      <c r="I57" s="368">
        <v>20</v>
      </c>
      <c r="J57" s="369">
        <f t="shared" si="21"/>
        <v>0.2</v>
      </c>
      <c r="K57" s="308">
        <v>104</v>
      </c>
      <c r="L57" s="368">
        <v>40</v>
      </c>
      <c r="M57" s="369">
        <f t="shared" si="22"/>
        <v>0.38461538461538464</v>
      </c>
      <c r="N57" s="308">
        <v>127</v>
      </c>
      <c r="O57" s="368">
        <v>59</v>
      </c>
      <c r="P57" s="369">
        <f t="shared" si="23"/>
        <v>0.46456692913385828</v>
      </c>
      <c r="Q57" s="359">
        <v>104</v>
      </c>
      <c r="R57" s="311">
        <v>41</v>
      </c>
      <c r="S57" s="369">
        <f t="shared" si="19"/>
        <v>0.39423076923076922</v>
      </c>
      <c r="T57" s="366"/>
      <c r="AH57" s="183">
        <v>8</v>
      </c>
    </row>
    <row r="58" spans="1:34" s="183" customFormat="1" ht="18.75" customHeight="1" x14ac:dyDescent="0.25">
      <c r="A58" s="354" t="s">
        <v>5</v>
      </c>
      <c r="B58" s="308">
        <v>87</v>
      </c>
      <c r="C58" s="368">
        <v>39</v>
      </c>
      <c r="D58" s="357">
        <f t="shared" si="24"/>
        <v>0.44827586206896552</v>
      </c>
      <c r="E58" s="308">
        <v>86</v>
      </c>
      <c r="F58" s="368">
        <v>40</v>
      </c>
      <c r="G58" s="369">
        <f t="shared" si="20"/>
        <v>0.46511627906976744</v>
      </c>
      <c r="H58" s="308">
        <v>96</v>
      </c>
      <c r="I58" s="368">
        <v>32</v>
      </c>
      <c r="J58" s="369">
        <f t="shared" si="21"/>
        <v>0.33333333333333331</v>
      </c>
      <c r="K58" s="308">
        <v>98</v>
      </c>
      <c r="L58" s="368">
        <v>56</v>
      </c>
      <c r="M58" s="369">
        <f t="shared" si="22"/>
        <v>0.5714285714285714</v>
      </c>
      <c r="N58" s="308">
        <v>110</v>
      </c>
      <c r="O58" s="368">
        <v>60</v>
      </c>
      <c r="P58" s="369">
        <f t="shared" si="23"/>
        <v>0.54545454545454541</v>
      </c>
      <c r="Q58" s="311">
        <v>97</v>
      </c>
      <c r="R58" s="311">
        <v>41</v>
      </c>
      <c r="S58" s="369">
        <f t="shared" si="19"/>
        <v>0.42268041237113402</v>
      </c>
      <c r="T58" s="366"/>
      <c r="AH58" s="183">
        <v>9</v>
      </c>
    </row>
    <row r="59" spans="1:34" s="183" customFormat="1" ht="18.75" customHeight="1" x14ac:dyDescent="0.25">
      <c r="A59" s="354" t="s">
        <v>329</v>
      </c>
      <c r="B59" s="308" t="s">
        <v>118</v>
      </c>
      <c r="C59" s="368" t="s">
        <v>118</v>
      </c>
      <c r="D59" s="357" t="str">
        <f t="shared" si="24"/>
        <v/>
      </c>
      <c r="E59" s="308" t="s">
        <v>118</v>
      </c>
      <c r="F59" s="368" t="s">
        <v>118</v>
      </c>
      <c r="G59" s="369" t="str">
        <f t="shared" si="20"/>
        <v/>
      </c>
      <c r="H59" s="308" t="s">
        <v>118</v>
      </c>
      <c r="I59" s="368" t="s">
        <v>118</v>
      </c>
      <c r="J59" s="369" t="str">
        <f t="shared" si="21"/>
        <v/>
      </c>
      <c r="K59" s="308" t="s">
        <v>118</v>
      </c>
      <c r="L59" s="368" t="s">
        <v>118</v>
      </c>
      <c r="M59" s="369" t="str">
        <f t="shared" si="22"/>
        <v/>
      </c>
      <c r="N59" s="308" t="s">
        <v>118</v>
      </c>
      <c r="O59" s="368" t="s">
        <v>118</v>
      </c>
      <c r="P59" s="369" t="str">
        <f t="shared" si="23"/>
        <v/>
      </c>
      <c r="Q59" s="311"/>
      <c r="R59" s="311"/>
      <c r="S59" s="369" t="str">
        <f t="shared" si="19"/>
        <v/>
      </c>
      <c r="T59" s="366"/>
      <c r="AH59" s="183">
        <v>10</v>
      </c>
    </row>
    <row r="60" spans="1:34" s="183" customFormat="1" ht="18.75" customHeight="1" x14ac:dyDescent="0.25">
      <c r="A60" s="354" t="s">
        <v>330</v>
      </c>
      <c r="B60" s="308" t="s">
        <v>118</v>
      </c>
      <c r="C60" s="368" t="s">
        <v>118</v>
      </c>
      <c r="D60" s="357" t="str">
        <f t="shared" si="24"/>
        <v/>
      </c>
      <c r="E60" s="308" t="s">
        <v>118</v>
      </c>
      <c r="F60" s="368" t="s">
        <v>118</v>
      </c>
      <c r="G60" s="369" t="str">
        <f t="shared" si="20"/>
        <v/>
      </c>
      <c r="H60" s="308" t="s">
        <v>118</v>
      </c>
      <c r="I60" s="368" t="s">
        <v>118</v>
      </c>
      <c r="J60" s="369" t="str">
        <f t="shared" si="21"/>
        <v/>
      </c>
      <c r="K60" s="308" t="s">
        <v>118</v>
      </c>
      <c r="L60" s="368" t="s">
        <v>118</v>
      </c>
      <c r="M60" s="369" t="str">
        <f t="shared" si="22"/>
        <v/>
      </c>
      <c r="N60" s="308" t="s">
        <v>118</v>
      </c>
      <c r="O60" s="368" t="s">
        <v>118</v>
      </c>
      <c r="P60" s="369" t="str">
        <f t="shared" si="23"/>
        <v/>
      </c>
      <c r="Q60" s="311"/>
      <c r="R60" s="311"/>
      <c r="S60" s="369" t="str">
        <f t="shared" si="19"/>
        <v/>
      </c>
      <c r="T60" s="366"/>
      <c r="AH60" s="183">
        <v>11</v>
      </c>
    </row>
    <row r="61" spans="1:34" s="183" customFormat="1" ht="18.75" customHeight="1" x14ac:dyDescent="0.25">
      <c r="A61" s="354" t="s">
        <v>331</v>
      </c>
      <c r="B61" s="308" t="s">
        <v>118</v>
      </c>
      <c r="C61" s="368" t="s">
        <v>118</v>
      </c>
      <c r="D61" s="357" t="str">
        <f t="shared" si="24"/>
        <v/>
      </c>
      <c r="E61" s="308" t="s">
        <v>118</v>
      </c>
      <c r="F61" s="368" t="s">
        <v>118</v>
      </c>
      <c r="G61" s="369" t="str">
        <f t="shared" si="20"/>
        <v/>
      </c>
      <c r="H61" s="308" t="s">
        <v>118</v>
      </c>
      <c r="I61" s="368" t="s">
        <v>118</v>
      </c>
      <c r="J61" s="369" t="str">
        <f t="shared" si="21"/>
        <v/>
      </c>
      <c r="K61" s="308" t="s">
        <v>118</v>
      </c>
      <c r="L61" s="368" t="s">
        <v>118</v>
      </c>
      <c r="M61" s="369" t="str">
        <f t="shared" si="22"/>
        <v/>
      </c>
      <c r="N61" s="308" t="s">
        <v>118</v>
      </c>
      <c r="O61" s="368" t="s">
        <v>118</v>
      </c>
      <c r="P61" s="369" t="str">
        <f t="shared" si="23"/>
        <v/>
      </c>
      <c r="Q61" s="311"/>
      <c r="R61" s="311"/>
      <c r="S61" s="369" t="str">
        <f t="shared" si="19"/>
        <v/>
      </c>
      <c r="T61" s="366"/>
      <c r="U61" s="370"/>
      <c r="V61" s="370"/>
      <c r="AH61" s="183">
        <v>12</v>
      </c>
    </row>
    <row r="62" spans="1:34" ht="63.75" customHeight="1" x14ac:dyDescent="0.25">
      <c r="A62" s="574" t="s">
        <v>362</v>
      </c>
      <c r="B62" s="575"/>
      <c r="C62" s="575"/>
      <c r="D62" s="575"/>
      <c r="E62" s="575"/>
      <c r="F62" s="575"/>
      <c r="G62" s="575"/>
      <c r="H62" s="575"/>
      <c r="I62" s="575"/>
      <c r="J62" s="575"/>
      <c r="K62" s="575"/>
      <c r="L62" s="575"/>
      <c r="M62" s="575"/>
      <c r="N62" s="575"/>
      <c r="O62" s="575"/>
      <c r="P62" s="575"/>
      <c r="Q62" s="575"/>
      <c r="R62" s="575"/>
      <c r="S62" s="575"/>
      <c r="T62" s="153"/>
      <c r="U62" s="153"/>
      <c r="V62" s="153"/>
      <c r="W62" s="153"/>
      <c r="X62" s="153"/>
      <c r="Y62" s="153"/>
      <c r="Z62" s="153"/>
      <c r="AA62" s="153"/>
      <c r="AB62" s="153"/>
      <c r="AC62" s="153"/>
      <c r="AD62" s="153"/>
      <c r="AE62" s="153"/>
      <c r="AF62" s="153"/>
      <c r="AG62" s="153"/>
    </row>
    <row r="63" spans="1:34" s="14" customFormat="1" ht="24" customHeight="1" x14ac:dyDescent="0.25">
      <c r="A63" s="546" t="s">
        <v>295</v>
      </c>
      <c r="B63" s="465"/>
      <c r="C63" s="465"/>
      <c r="D63" s="465"/>
      <c r="E63" s="465"/>
      <c r="F63" s="465"/>
      <c r="G63" s="465"/>
      <c r="H63" s="465"/>
      <c r="I63" s="465"/>
      <c r="J63" s="465"/>
      <c r="K63" s="465"/>
      <c r="L63" s="465"/>
      <c r="M63" s="465"/>
      <c r="N63" s="465"/>
      <c r="O63" s="465"/>
      <c r="P63" s="465"/>
      <c r="Q63" s="465"/>
      <c r="R63" s="465"/>
      <c r="S63" s="465"/>
      <c r="T63" s="3"/>
      <c r="U63" s="3"/>
      <c r="V63" s="3"/>
      <c r="W63" s="3"/>
      <c r="X63" s="3"/>
      <c r="Y63" s="3"/>
      <c r="Z63" s="3"/>
      <c r="AA63" s="3"/>
      <c r="AB63" s="3"/>
      <c r="AC63" s="3"/>
      <c r="AD63" s="3"/>
      <c r="AE63" s="3"/>
      <c r="AF63" s="3"/>
      <c r="AG63" s="3"/>
    </row>
    <row r="64" spans="1:34" ht="49.5" customHeight="1" x14ac:dyDescent="0.25">
      <c r="A64" s="572" t="s">
        <v>407</v>
      </c>
      <c r="B64" s="478"/>
      <c r="C64" s="478"/>
      <c r="D64" s="478"/>
      <c r="E64" s="478"/>
      <c r="F64" s="478"/>
      <c r="G64" s="478"/>
      <c r="H64" s="478"/>
      <c r="I64" s="478"/>
      <c r="J64" s="478"/>
      <c r="K64" s="478"/>
      <c r="L64" s="478"/>
      <c r="M64" s="478"/>
      <c r="N64" s="478"/>
      <c r="O64" s="478"/>
      <c r="P64" s="478"/>
      <c r="Q64" s="478"/>
      <c r="R64" s="478"/>
      <c r="S64" s="573"/>
      <c r="T64" s="351"/>
      <c r="U64" s="351"/>
      <c r="V64" s="351"/>
      <c r="W64" s="351"/>
      <c r="X64" s="351"/>
      <c r="Y64" s="351"/>
      <c r="Z64" s="351"/>
      <c r="AA64" s="3"/>
      <c r="AB64" s="3"/>
      <c r="AC64" s="3"/>
      <c r="AD64" s="3"/>
      <c r="AE64" s="3"/>
      <c r="AF64" s="126"/>
      <c r="AG64" s="126"/>
    </row>
    <row r="65" spans="1:37" x14ac:dyDescent="0.25">
      <c r="T65" s="41"/>
      <c r="U65" s="41"/>
      <c r="V65" s="41"/>
      <c r="W65" s="41"/>
      <c r="X65" s="41"/>
      <c r="Y65" s="41"/>
      <c r="Z65" s="41"/>
      <c r="AA65" s="41"/>
      <c r="AB65" s="41"/>
      <c r="AC65" s="41"/>
      <c r="AD65" s="41"/>
      <c r="AE65" s="41"/>
      <c r="AF65" s="41"/>
      <c r="AG65" s="41"/>
    </row>
    <row r="66" spans="1:37" ht="36" customHeight="1" x14ac:dyDescent="0.25">
      <c r="A66" s="581" t="s">
        <v>368</v>
      </c>
      <c r="B66" s="581"/>
      <c r="C66" s="581"/>
      <c r="D66" s="581"/>
      <c r="E66" s="581"/>
      <c r="F66" s="581"/>
      <c r="G66" s="581"/>
      <c r="H66" s="581"/>
      <c r="I66" s="581"/>
      <c r="J66" s="581"/>
      <c r="K66" s="581"/>
      <c r="L66" s="581"/>
      <c r="M66" s="581"/>
      <c r="N66" s="581"/>
      <c r="O66" s="581"/>
      <c r="P66" s="581"/>
      <c r="Q66" s="581"/>
      <c r="R66" s="581"/>
      <c r="S66" s="581"/>
      <c r="T66" s="581"/>
      <c r="U66" s="581"/>
      <c r="V66" s="581"/>
      <c r="W66" s="581"/>
      <c r="X66" s="581"/>
      <c r="Y66" s="581"/>
      <c r="Z66" s="581"/>
      <c r="AA66" s="582"/>
      <c r="AB66" s="467"/>
      <c r="AC66" s="467"/>
      <c r="AD66" s="467"/>
      <c r="AE66" s="467"/>
      <c r="AF66" s="467"/>
      <c r="AG66" s="467"/>
      <c r="AH66" s="133"/>
      <c r="AI66" s="133"/>
      <c r="AJ66" s="133"/>
      <c r="AK66" s="133"/>
    </row>
    <row r="67" spans="1:37" s="83" customFormat="1" ht="9.75" customHeight="1" x14ac:dyDescent="0.25">
      <c r="A67" s="127"/>
      <c r="B67" s="127"/>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row>
    <row r="68" spans="1:37" s="83" customFormat="1" ht="36" customHeight="1" x14ac:dyDescent="0.25">
      <c r="A68" s="553" t="s">
        <v>348</v>
      </c>
      <c r="B68" s="553"/>
      <c r="C68" s="553"/>
      <c r="D68" s="553"/>
      <c r="E68" s="553"/>
      <c r="F68" s="553"/>
      <c r="G68" s="553"/>
      <c r="H68" s="553"/>
      <c r="I68" s="553"/>
      <c r="J68" s="553"/>
      <c r="K68" s="553"/>
      <c r="L68" s="553"/>
      <c r="M68" s="553"/>
      <c r="N68" s="553"/>
      <c r="O68" s="553"/>
      <c r="P68" s="553"/>
      <c r="Q68" s="553"/>
      <c r="R68" s="553"/>
      <c r="S68" s="553"/>
      <c r="T68" s="553"/>
      <c r="U68" s="553"/>
      <c r="V68" s="553"/>
      <c r="W68" s="399"/>
      <c r="X68" s="399"/>
      <c r="Y68" s="399"/>
      <c r="Z68" s="399"/>
      <c r="AA68" s="399"/>
      <c r="AB68" s="399"/>
      <c r="AC68" s="399"/>
      <c r="AD68" s="399"/>
      <c r="AE68" s="399"/>
      <c r="AF68" s="399"/>
      <c r="AG68" s="399"/>
    </row>
    <row r="69" spans="1:37" ht="19.5" customHeight="1" x14ac:dyDescent="0.25">
      <c r="A69" s="404"/>
      <c r="B69" s="404"/>
      <c r="C69" s="404"/>
      <c r="D69" s="404"/>
      <c r="E69" s="404"/>
      <c r="F69" s="404"/>
      <c r="G69" s="404"/>
      <c r="H69" s="404"/>
      <c r="I69" s="404"/>
      <c r="J69" s="404"/>
      <c r="K69" s="404"/>
      <c r="L69" s="404"/>
      <c r="M69" s="404"/>
      <c r="N69" s="404"/>
      <c r="O69" s="404"/>
      <c r="P69" s="404"/>
    </row>
    <row r="70" spans="1:37" ht="22.5" customHeight="1" x14ac:dyDescent="0.25">
      <c r="A70" s="554" t="s">
        <v>0</v>
      </c>
      <c r="B70" s="566" t="s">
        <v>302</v>
      </c>
      <c r="C70" s="605"/>
      <c r="D70" s="605"/>
      <c r="E70" s="607"/>
      <c r="F70" s="607"/>
      <c r="G70" s="607"/>
      <c r="H70" s="607"/>
      <c r="I70" s="607"/>
      <c r="J70" s="607"/>
      <c r="K70" s="607"/>
      <c r="L70" s="607"/>
      <c r="M70" s="607"/>
      <c r="N70" s="405"/>
      <c r="O70" s="405"/>
      <c r="P70" s="405"/>
    </row>
    <row r="71" spans="1:37" ht="21.75" customHeight="1" x14ac:dyDescent="0.25">
      <c r="A71" s="555"/>
      <c r="B71" s="566" t="s">
        <v>349</v>
      </c>
      <c r="C71" s="607"/>
      <c r="D71" s="607"/>
      <c r="E71" s="607"/>
      <c r="F71" s="607"/>
      <c r="G71" s="607"/>
      <c r="H71" s="566" t="s">
        <v>351</v>
      </c>
      <c r="I71" s="607"/>
      <c r="J71" s="607"/>
      <c r="K71" s="607"/>
      <c r="L71" s="607"/>
      <c r="M71" s="607"/>
      <c r="N71" s="405"/>
      <c r="O71" s="405"/>
      <c r="P71" s="405"/>
    </row>
    <row r="72" spans="1:37" ht="35.25" customHeight="1" x14ac:dyDescent="0.25">
      <c r="A72" s="555"/>
      <c r="B72" s="604" t="s">
        <v>350</v>
      </c>
      <c r="C72" s="605"/>
      <c r="D72" s="605"/>
      <c r="E72" s="554" t="s">
        <v>10</v>
      </c>
      <c r="F72" s="557" t="s">
        <v>361</v>
      </c>
      <c r="G72" s="584"/>
      <c r="H72" s="604" t="s">
        <v>350</v>
      </c>
      <c r="I72" s="605"/>
      <c r="J72" s="605"/>
      <c r="K72" s="554" t="s">
        <v>10</v>
      </c>
      <c r="L72" s="557" t="s">
        <v>361</v>
      </c>
      <c r="M72" s="584"/>
      <c r="N72" s="405"/>
      <c r="O72" s="405"/>
      <c r="P72" s="405"/>
    </row>
    <row r="73" spans="1:37" ht="21" customHeight="1" x14ac:dyDescent="0.25">
      <c r="A73" s="556"/>
      <c r="B73" s="605"/>
      <c r="C73" s="605"/>
      <c r="D73" s="605"/>
      <c r="E73" s="606"/>
      <c r="F73" s="398" t="s">
        <v>21</v>
      </c>
      <c r="G73" s="181" t="s">
        <v>22</v>
      </c>
      <c r="H73" s="605"/>
      <c r="I73" s="605"/>
      <c r="J73" s="605"/>
      <c r="K73" s="606"/>
      <c r="L73" s="398" t="s">
        <v>21</v>
      </c>
      <c r="M73" s="181" t="s">
        <v>22</v>
      </c>
    </row>
    <row r="74" spans="1:37" ht="12.75" customHeight="1" x14ac:dyDescent="0.25">
      <c r="A74" s="354" t="s">
        <v>352</v>
      </c>
      <c r="B74" s="608" t="s">
        <v>395</v>
      </c>
      <c r="C74" s="608"/>
      <c r="D74" s="608"/>
      <c r="E74" s="406">
        <v>103</v>
      </c>
      <c r="F74" s="406">
        <v>99</v>
      </c>
      <c r="G74" s="357">
        <f>IF(AND(B74&lt;&gt;"",E74&gt;0,E74&lt;&gt;""),ROUND(F74/E74,4),"")</f>
        <v>0.96120000000000005</v>
      </c>
      <c r="H74" s="608" t="s">
        <v>400</v>
      </c>
      <c r="I74" s="608"/>
      <c r="J74" s="608"/>
      <c r="K74" s="406">
        <v>103</v>
      </c>
      <c r="L74" s="406">
        <v>94</v>
      </c>
      <c r="M74" s="357">
        <f>IF(AND(H74&lt;&gt;"",K74&gt;0,K74&lt;&gt;""),ROUND(L74/K74,4),"")</f>
        <v>0.91259999999999997</v>
      </c>
    </row>
    <row r="75" spans="1:37" ht="12.75" customHeight="1" x14ac:dyDescent="0.25">
      <c r="A75" s="354" t="s">
        <v>353</v>
      </c>
      <c r="B75" s="608" t="s">
        <v>395</v>
      </c>
      <c r="C75" s="608"/>
      <c r="D75" s="608"/>
      <c r="E75" s="406">
        <v>110</v>
      </c>
      <c r="F75" s="406">
        <v>109</v>
      </c>
      <c r="G75" s="357">
        <f t="shared" ref="G75:G85" si="25">IF(AND(B75&lt;&gt;"",E75&gt;0,E75&lt;&gt;""),ROUND(F75/E75,4),"")</f>
        <v>0.9909</v>
      </c>
      <c r="H75" s="608" t="s">
        <v>400</v>
      </c>
      <c r="I75" s="608"/>
      <c r="J75" s="608"/>
      <c r="K75" s="406">
        <v>110</v>
      </c>
      <c r="L75" s="406">
        <v>101</v>
      </c>
      <c r="M75" s="357">
        <f t="shared" ref="M75:M85" si="26">IF(AND(H75&lt;&gt;"",K75&gt;0,K75&lt;&gt;""),ROUND(L75/K75,4),"")</f>
        <v>0.91820000000000002</v>
      </c>
    </row>
    <row r="76" spans="1:37" ht="12.75" customHeight="1" x14ac:dyDescent="0.25">
      <c r="A76" s="354" t="s">
        <v>354</v>
      </c>
      <c r="B76" s="608" t="s">
        <v>395</v>
      </c>
      <c r="C76" s="608"/>
      <c r="D76" s="608"/>
      <c r="E76" s="406">
        <v>107</v>
      </c>
      <c r="F76" s="406">
        <v>105</v>
      </c>
      <c r="G76" s="357">
        <f t="shared" si="25"/>
        <v>0.98129999999999995</v>
      </c>
      <c r="H76" s="608" t="s">
        <v>32</v>
      </c>
      <c r="I76" s="608"/>
      <c r="J76" s="608"/>
      <c r="K76" s="406">
        <v>107</v>
      </c>
      <c r="L76" s="406">
        <v>102</v>
      </c>
      <c r="M76" s="357">
        <f t="shared" si="26"/>
        <v>0.95330000000000004</v>
      </c>
    </row>
    <row r="77" spans="1:37" ht="12.75" customHeight="1" x14ac:dyDescent="0.25">
      <c r="A77" s="354" t="s">
        <v>355</v>
      </c>
      <c r="B77" s="608" t="s">
        <v>395</v>
      </c>
      <c r="C77" s="608"/>
      <c r="D77" s="608"/>
      <c r="E77" s="406">
        <v>104</v>
      </c>
      <c r="F77" s="406">
        <v>103</v>
      </c>
      <c r="G77" s="357">
        <f t="shared" si="25"/>
        <v>0.99039999999999995</v>
      </c>
      <c r="H77" s="608" t="s">
        <v>401</v>
      </c>
      <c r="I77" s="608"/>
      <c r="J77" s="608"/>
      <c r="K77" s="406">
        <v>104</v>
      </c>
      <c r="L77" s="406">
        <v>101</v>
      </c>
      <c r="M77" s="357">
        <f t="shared" si="26"/>
        <v>0.97119999999999995</v>
      </c>
    </row>
    <row r="78" spans="1:37" ht="12.75" customHeight="1" x14ac:dyDescent="0.25">
      <c r="A78" s="354" t="s">
        <v>356</v>
      </c>
      <c r="B78" s="608" t="s">
        <v>396</v>
      </c>
      <c r="C78" s="608"/>
      <c r="D78" s="608"/>
      <c r="E78" s="406">
        <v>112</v>
      </c>
      <c r="F78" s="406">
        <v>112</v>
      </c>
      <c r="G78" s="357">
        <f t="shared" si="25"/>
        <v>1</v>
      </c>
      <c r="H78" s="608" t="s">
        <v>402</v>
      </c>
      <c r="I78" s="608"/>
      <c r="J78" s="608"/>
      <c r="K78" s="406">
        <v>112</v>
      </c>
      <c r="L78" s="406">
        <v>112</v>
      </c>
      <c r="M78" s="357">
        <f t="shared" si="26"/>
        <v>1</v>
      </c>
    </row>
    <row r="79" spans="1:37" ht="12.75" customHeight="1" x14ac:dyDescent="0.25">
      <c r="A79" s="354" t="s">
        <v>357</v>
      </c>
      <c r="B79" s="608" t="s">
        <v>397</v>
      </c>
      <c r="C79" s="608"/>
      <c r="D79" s="608"/>
      <c r="E79" s="406">
        <v>116</v>
      </c>
      <c r="F79" s="406">
        <v>116</v>
      </c>
      <c r="G79" s="357">
        <f t="shared" si="25"/>
        <v>1</v>
      </c>
      <c r="H79" s="608" t="s">
        <v>403</v>
      </c>
      <c r="I79" s="608"/>
      <c r="J79" s="608"/>
      <c r="K79" s="406">
        <v>116</v>
      </c>
      <c r="L79" s="406">
        <v>116</v>
      </c>
      <c r="M79" s="357">
        <f t="shared" si="26"/>
        <v>1</v>
      </c>
      <c r="N79" s="407"/>
      <c r="O79" s="41"/>
      <c r="P79" s="41"/>
      <c r="Q79" s="41"/>
      <c r="R79" s="41"/>
      <c r="S79" s="41"/>
    </row>
    <row r="80" spans="1:37" ht="12.75" customHeight="1" x14ac:dyDescent="0.25">
      <c r="A80" s="354" t="s">
        <v>358</v>
      </c>
      <c r="B80" s="608" t="s">
        <v>397</v>
      </c>
      <c r="C80" s="608"/>
      <c r="D80" s="608"/>
      <c r="E80" s="406">
        <v>122</v>
      </c>
      <c r="F80" s="406">
        <v>119</v>
      </c>
      <c r="G80" s="357">
        <f t="shared" si="25"/>
        <v>0.97540000000000004</v>
      </c>
      <c r="H80" s="608" t="s">
        <v>403</v>
      </c>
      <c r="I80" s="608"/>
      <c r="J80" s="608"/>
      <c r="K80" s="406">
        <v>122</v>
      </c>
      <c r="L80" s="406">
        <v>119</v>
      </c>
      <c r="M80" s="357">
        <f t="shared" si="26"/>
        <v>0.97540000000000004</v>
      </c>
      <c r="N80" s="407"/>
      <c r="O80" s="41"/>
      <c r="P80" s="41"/>
      <c r="Q80" s="41"/>
      <c r="R80" s="41"/>
      <c r="S80" s="41"/>
    </row>
    <row r="81" spans="1:33" x14ac:dyDescent="0.25">
      <c r="A81" s="354" t="s">
        <v>359</v>
      </c>
      <c r="B81" s="608" t="s">
        <v>398</v>
      </c>
      <c r="C81" s="608"/>
      <c r="D81" s="608"/>
      <c r="E81" s="406">
        <v>104</v>
      </c>
      <c r="F81" s="406">
        <v>104</v>
      </c>
      <c r="G81" s="357">
        <f t="shared" si="25"/>
        <v>1</v>
      </c>
      <c r="H81" s="608" t="s">
        <v>404</v>
      </c>
      <c r="I81" s="608"/>
      <c r="J81" s="608"/>
      <c r="K81" s="406">
        <v>104</v>
      </c>
      <c r="L81" s="406">
        <v>102</v>
      </c>
      <c r="M81" s="357">
        <f t="shared" si="26"/>
        <v>0.98080000000000001</v>
      </c>
      <c r="N81" s="407"/>
      <c r="O81" s="41"/>
      <c r="P81" s="41"/>
      <c r="Q81" s="41"/>
      <c r="R81" s="41"/>
      <c r="S81" s="41"/>
    </row>
    <row r="82" spans="1:33" x14ac:dyDescent="0.25">
      <c r="A82" s="354" t="s">
        <v>360</v>
      </c>
      <c r="B82" s="608" t="s">
        <v>399</v>
      </c>
      <c r="C82" s="608"/>
      <c r="D82" s="608"/>
      <c r="E82" s="406">
        <v>36</v>
      </c>
      <c r="F82" s="406">
        <v>36</v>
      </c>
      <c r="G82" s="357">
        <f t="shared" si="25"/>
        <v>1</v>
      </c>
      <c r="H82" s="608" t="s">
        <v>403</v>
      </c>
      <c r="I82" s="608"/>
      <c r="J82" s="608"/>
      <c r="K82" s="406">
        <v>97</v>
      </c>
      <c r="L82" s="406">
        <v>96</v>
      </c>
      <c r="M82" s="357">
        <f t="shared" si="26"/>
        <v>0.98970000000000002</v>
      </c>
      <c r="N82" s="407"/>
      <c r="O82" s="41"/>
      <c r="P82" s="41"/>
      <c r="Q82" s="41"/>
      <c r="R82" s="41"/>
      <c r="S82" s="41"/>
    </row>
    <row r="83" spans="1:33" x14ac:dyDescent="0.25">
      <c r="A83" s="354" t="s">
        <v>329</v>
      </c>
      <c r="B83" s="608"/>
      <c r="C83" s="608"/>
      <c r="D83" s="608"/>
      <c r="E83" s="406"/>
      <c r="F83" s="406"/>
      <c r="G83" s="357" t="str">
        <f t="shared" si="25"/>
        <v/>
      </c>
      <c r="H83" s="608"/>
      <c r="I83" s="608"/>
      <c r="J83" s="608"/>
      <c r="K83" s="406"/>
      <c r="L83" s="406"/>
      <c r="M83" s="357" t="str">
        <f t="shared" si="26"/>
        <v/>
      </c>
      <c r="N83" s="407"/>
      <c r="O83" s="41"/>
      <c r="P83" s="41"/>
      <c r="Q83" s="41"/>
      <c r="R83" s="41"/>
      <c r="S83" s="41"/>
    </row>
    <row r="84" spans="1:33" x14ac:dyDescent="0.25">
      <c r="A84" s="354" t="s">
        <v>330</v>
      </c>
      <c r="B84" s="608"/>
      <c r="C84" s="608"/>
      <c r="D84" s="608"/>
      <c r="E84" s="406"/>
      <c r="F84" s="406"/>
      <c r="G84" s="357" t="str">
        <f t="shared" si="25"/>
        <v/>
      </c>
      <c r="H84" s="608"/>
      <c r="I84" s="608"/>
      <c r="J84" s="608"/>
      <c r="K84" s="406"/>
      <c r="L84" s="406"/>
      <c r="M84" s="357" t="str">
        <f t="shared" si="26"/>
        <v/>
      </c>
      <c r="N84" s="407"/>
      <c r="O84" s="41"/>
      <c r="P84" s="41"/>
      <c r="Q84" s="41"/>
      <c r="R84" s="41"/>
      <c r="S84" s="41"/>
    </row>
    <row r="85" spans="1:33" x14ac:dyDescent="0.25">
      <c r="A85" s="354" t="s">
        <v>331</v>
      </c>
      <c r="B85" s="608"/>
      <c r="C85" s="608"/>
      <c r="D85" s="608"/>
      <c r="E85" s="406"/>
      <c r="F85" s="406"/>
      <c r="G85" s="357" t="str">
        <f t="shared" si="25"/>
        <v/>
      </c>
      <c r="H85" s="608"/>
      <c r="I85" s="608"/>
      <c r="J85" s="608"/>
      <c r="K85" s="406"/>
      <c r="L85" s="406"/>
      <c r="M85" s="357" t="str">
        <f t="shared" si="26"/>
        <v/>
      </c>
      <c r="N85" s="407"/>
      <c r="O85" s="41"/>
      <c r="P85" s="41"/>
      <c r="Q85" s="41"/>
      <c r="R85" s="41"/>
      <c r="S85" s="41"/>
    </row>
    <row r="86" spans="1:33" s="403" customFormat="1" ht="66" customHeight="1" x14ac:dyDescent="0.25">
      <c r="A86" s="574" t="s">
        <v>363</v>
      </c>
      <c r="B86" s="575"/>
      <c r="C86" s="575"/>
      <c r="D86" s="575"/>
      <c r="E86" s="575"/>
      <c r="F86" s="575"/>
      <c r="G86" s="575"/>
      <c r="H86" s="575"/>
      <c r="I86" s="575"/>
      <c r="J86" s="575"/>
      <c r="K86" s="575"/>
      <c r="L86" s="575"/>
      <c r="M86" s="575"/>
      <c r="N86" s="408"/>
      <c r="O86" s="408"/>
      <c r="P86" s="408"/>
      <c r="Q86" s="408"/>
      <c r="R86" s="408"/>
      <c r="S86" s="408"/>
      <c r="T86" s="153"/>
      <c r="U86" s="153"/>
      <c r="V86" s="153"/>
      <c r="W86" s="153"/>
      <c r="X86" s="153"/>
      <c r="Y86" s="153"/>
      <c r="Z86" s="153"/>
      <c r="AA86" s="153"/>
      <c r="AB86" s="153"/>
      <c r="AC86" s="153"/>
      <c r="AD86" s="153"/>
      <c r="AE86" s="153"/>
      <c r="AF86" s="153"/>
      <c r="AG86" s="153"/>
    </row>
  </sheetData>
  <sheetProtection password="DC9F" sheet="1"/>
  <mergeCells count="148">
    <mergeCell ref="A86:M86"/>
    <mergeCell ref="B83:D83"/>
    <mergeCell ref="H83:J83"/>
    <mergeCell ref="B84:D84"/>
    <mergeCell ref="H84:J84"/>
    <mergeCell ref="B85:D85"/>
    <mergeCell ref="H85:J85"/>
    <mergeCell ref="B80:D80"/>
    <mergeCell ref="H80:J80"/>
    <mergeCell ref="B81:D81"/>
    <mergeCell ref="H81:J81"/>
    <mergeCell ref="B82:D82"/>
    <mergeCell ref="H82:J82"/>
    <mergeCell ref="B77:D77"/>
    <mergeCell ref="H77:J77"/>
    <mergeCell ref="B78:D78"/>
    <mergeCell ref="H78:J78"/>
    <mergeCell ref="B79:D79"/>
    <mergeCell ref="H79:J79"/>
    <mergeCell ref="B74:D74"/>
    <mergeCell ref="H74:J74"/>
    <mergeCell ref="B75:D75"/>
    <mergeCell ref="H75:J75"/>
    <mergeCell ref="B76:D76"/>
    <mergeCell ref="H76:J76"/>
    <mergeCell ref="A66:AG66"/>
    <mergeCell ref="A68:V68"/>
    <mergeCell ref="A70:A73"/>
    <mergeCell ref="F72:G72"/>
    <mergeCell ref="B72:D73"/>
    <mergeCell ref="E72:E73"/>
    <mergeCell ref="B71:G71"/>
    <mergeCell ref="H71:M71"/>
    <mergeCell ref="H72:J73"/>
    <mergeCell ref="K72:K73"/>
    <mergeCell ref="L72:M72"/>
    <mergeCell ref="B70:M70"/>
    <mergeCell ref="A41:Z41"/>
    <mergeCell ref="C48:D48"/>
    <mergeCell ref="B47:D47"/>
    <mergeCell ref="E47:G47"/>
    <mergeCell ref="F48:G48"/>
    <mergeCell ref="H47:J47"/>
    <mergeCell ref="I48:J48"/>
    <mergeCell ref="K47:M47"/>
    <mergeCell ref="L48:M48"/>
    <mergeCell ref="N47:P47"/>
    <mergeCell ref="O48:P48"/>
    <mergeCell ref="V47:W47"/>
    <mergeCell ref="X47:Y47"/>
    <mergeCell ref="U47:U49"/>
    <mergeCell ref="Z47:AA47"/>
    <mergeCell ref="W33:X33"/>
    <mergeCell ref="Y33:Z33"/>
    <mergeCell ref="G32:J32"/>
    <mergeCell ref="A30:P30"/>
    <mergeCell ref="O32:R32"/>
    <mergeCell ref="S32:V32"/>
    <mergeCell ref="W32:Z32"/>
    <mergeCell ref="C31:Z31"/>
    <mergeCell ref="A25:AG25"/>
    <mergeCell ref="A39:V39"/>
    <mergeCell ref="Y9:Y10"/>
    <mergeCell ref="AB7:AG7"/>
    <mergeCell ref="AB8:AD8"/>
    <mergeCell ref="AE8:AG8"/>
    <mergeCell ref="AB9:AB10"/>
    <mergeCell ref="AC9:AD9"/>
    <mergeCell ref="AE9:AE10"/>
    <mergeCell ref="AF9:AG9"/>
    <mergeCell ref="V7:AA7"/>
    <mergeCell ref="R9:S9"/>
    <mergeCell ref="Q7:U7"/>
    <mergeCell ref="A24:AG24"/>
    <mergeCell ref="C33:D33"/>
    <mergeCell ref="E33:F33"/>
    <mergeCell ref="C32:F32"/>
    <mergeCell ref="G33:H33"/>
    <mergeCell ref="I33:J33"/>
    <mergeCell ref="K33:L33"/>
    <mergeCell ref="M33:N33"/>
    <mergeCell ref="O33:P33"/>
    <mergeCell ref="Q33:R33"/>
    <mergeCell ref="S33:T33"/>
    <mergeCell ref="U33:V33"/>
    <mergeCell ref="A3:V3"/>
    <mergeCell ref="A5:V5"/>
    <mergeCell ref="M9:N9"/>
    <mergeCell ref="A64:S64"/>
    <mergeCell ref="A62:S62"/>
    <mergeCell ref="A29:V29"/>
    <mergeCell ref="A38:B38"/>
    <mergeCell ref="A37:B37"/>
    <mergeCell ref="A36:B36"/>
    <mergeCell ref="A46:P46"/>
    <mergeCell ref="A40:Z40"/>
    <mergeCell ref="A43:AG43"/>
    <mergeCell ref="Q47:S47"/>
    <mergeCell ref="R48:S48"/>
    <mergeCell ref="A63:S63"/>
    <mergeCell ref="K32:N32"/>
    <mergeCell ref="Q8:Q10"/>
    <mergeCell ref="R8:U8"/>
    <mergeCell ref="T9:U9"/>
    <mergeCell ref="O9:P9"/>
    <mergeCell ref="A47:A49"/>
    <mergeCell ref="A45:V45"/>
    <mergeCell ref="A35:B35"/>
    <mergeCell ref="A31:B34"/>
    <mergeCell ref="A23:V23"/>
    <mergeCell ref="A27:V27"/>
    <mergeCell ref="AE1:AF1"/>
    <mergeCell ref="G8:G10"/>
    <mergeCell ref="H8:K8"/>
    <mergeCell ref="H9:I9"/>
    <mergeCell ref="J9:K9"/>
    <mergeCell ref="A6:P6"/>
    <mergeCell ref="L7:P7"/>
    <mergeCell ref="A7:A10"/>
    <mergeCell ref="B7:F7"/>
    <mergeCell ref="B8:B10"/>
    <mergeCell ref="C8:F8"/>
    <mergeCell ref="C9:D9"/>
    <mergeCell ref="E9:F9"/>
    <mergeCell ref="G7:K7"/>
    <mergeCell ref="L8:L10"/>
    <mergeCell ref="M8:P8"/>
    <mergeCell ref="T1:AA1"/>
    <mergeCell ref="V9:V10"/>
    <mergeCell ref="W9:X9"/>
    <mergeCell ref="V8:X8"/>
    <mergeCell ref="Y8:AA8"/>
    <mergeCell ref="Z9:AA9"/>
    <mergeCell ref="AB47:AC47"/>
    <mergeCell ref="AD47:AE47"/>
    <mergeCell ref="AF47:AG47"/>
    <mergeCell ref="V48:V49"/>
    <mergeCell ref="X48:X49"/>
    <mergeCell ref="Z48:Z49"/>
    <mergeCell ref="AB48:AB49"/>
    <mergeCell ref="AD48:AD49"/>
    <mergeCell ref="AF48:AF49"/>
    <mergeCell ref="W48:W49"/>
    <mergeCell ref="Y48:Y49"/>
    <mergeCell ref="AA48:AA49"/>
    <mergeCell ref="AC48:AC49"/>
    <mergeCell ref="AE48:AE49"/>
    <mergeCell ref="AG48:AG49"/>
  </mergeCells>
  <phoneticPr fontId="19" type="noConversion"/>
  <conditionalFormatting sqref="D50:D61 G50:G61 J50:J61 D11:D22 F11:F22 I11:I22 K11:K22 N11:N22 P11:P22 X11:X22 AA11:AA22 M50:M61 D35:D38 AG11:AG22 S11:S22 U11:U22 P50:P61 S50:S61 AD11:AD22 F35:F38 H35:H38 J35:J38 L35:L38 N35:N38 P35:P38 R35:R38 T35:T38 V35:V38 X35:X38 Z35:AG38 G74:G85 M74:M85">
    <cfRule type="cellIs" dxfId="51" priority="93" stopIfTrue="1" operator="greaterThan">
      <formula>1</formula>
    </cfRule>
  </conditionalFormatting>
  <dataValidations count="2">
    <dataValidation type="whole" allowBlank="1" showInputMessage="1" showErrorMessage="1" sqref="Q50:R61 G11:H22 O11:O22 J11:J22 L11:M22 AB11:AC22 AE11:AF22">
      <formula1>0</formula1>
      <formula2>10000</formula2>
    </dataValidation>
    <dataValidation allowBlank="1" showInputMessage="1" showErrorMessage="1" sqref="T11:T22 Y11:Z22 V11:W22 K50:L61"/>
  </dataValidations>
  <hyperlinks>
    <hyperlink ref="AE2" location="'1_IAA'!A1" display="Anterior"/>
    <hyperlink ref="AF2" location="'3_Av Ext'!A1" display="Seguinte"/>
    <hyperlink ref="AD2" location="Início!A1" display="Início"/>
  </hyperlinks>
  <printOptions horizontalCentered="1"/>
  <pageMargins left="0.23622047244094491" right="0.23622047244094491" top="0.55118110236220474" bottom="0.55118110236220474" header="0.31496062992125984" footer="0.31496062992125984"/>
  <pageSetup paperSize="8" scale="75" orientation="landscape" r:id="rId1"/>
  <headerFooter alignWithMargins="0">
    <oddHeader>&amp;C&amp;"Calibri,Negrito"&amp;16Relatório TEIP 2016/2017</oddHeader>
    <oddFooter>&amp;RPág.&amp;P de &amp;N da secção 2</oddFooter>
  </headerFooter>
  <rowBreaks count="2" manualBreakCount="2">
    <brk id="42" max="16383" man="1"/>
    <brk id="65" max="3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dimension ref="A1:AA54"/>
  <sheetViews>
    <sheetView showGridLines="0" workbookViewId="0">
      <selection activeCell="A28" sqref="A28:O28"/>
    </sheetView>
  </sheetViews>
  <sheetFormatPr defaultRowHeight="13.2" x14ac:dyDescent="0.25"/>
  <cols>
    <col min="1" max="1" width="8.6640625" customWidth="1"/>
    <col min="2" max="15" width="6.109375" customWidth="1"/>
    <col min="16" max="16" width="9" hidden="1" customWidth="1"/>
    <col min="17" max="17" width="8" hidden="1" customWidth="1"/>
    <col min="18" max="18" width="10.6640625" hidden="1" customWidth="1"/>
    <col min="19" max="19" width="9.33203125" hidden="1" customWidth="1"/>
    <col min="20" max="20" width="6.44140625" style="434" customWidth="1"/>
    <col min="21" max="21" width="6" customWidth="1"/>
    <col min="22" max="30" width="9.109375" customWidth="1"/>
  </cols>
  <sheetData>
    <row r="1" spans="1:20" s="13" customFormat="1" ht="30" customHeight="1" x14ac:dyDescent="0.25">
      <c r="A1" s="104" t="str">
        <f>IF(Início!B6&lt;&gt;"",Início!B6,"")</f>
        <v>Agrupamento de Escolas Miguel Torga</v>
      </c>
      <c r="B1" s="29"/>
      <c r="C1" s="30"/>
      <c r="D1" s="30"/>
      <c r="E1" s="30"/>
      <c r="F1" s="30"/>
      <c r="G1" s="30"/>
      <c r="H1" s="30"/>
      <c r="I1" s="30"/>
      <c r="J1" s="30"/>
      <c r="K1" s="31"/>
      <c r="L1" s="524">
        <f>IF(Início!G5&gt;0,Início!G5,"")</f>
        <v>1115498</v>
      </c>
      <c r="M1" s="582"/>
      <c r="N1" s="31"/>
      <c r="O1" s="31"/>
      <c r="P1" s="13">
        <f>L1</f>
        <v>1115498</v>
      </c>
      <c r="T1" s="433"/>
    </row>
    <row r="2" spans="1:20" ht="13.8" x14ac:dyDescent="0.3">
      <c r="I2" s="26" t="s">
        <v>17</v>
      </c>
      <c r="J2" s="42"/>
      <c r="K2" s="27" t="s">
        <v>19</v>
      </c>
      <c r="L2" s="42"/>
      <c r="M2" s="26" t="s">
        <v>18</v>
      </c>
      <c r="N2" s="26"/>
      <c r="O2" s="26"/>
    </row>
    <row r="3" spans="1:20" ht="2.25" customHeight="1" x14ac:dyDescent="0.3">
      <c r="I3" s="26"/>
      <c r="J3" s="42"/>
      <c r="K3" s="27"/>
      <c r="L3" s="42"/>
      <c r="M3" s="26"/>
      <c r="N3" s="26"/>
      <c r="O3" s="26"/>
    </row>
    <row r="4" spans="1:20" ht="36.75" customHeight="1" x14ac:dyDescent="0.25">
      <c r="A4" s="613" t="s">
        <v>126</v>
      </c>
      <c r="B4" s="614"/>
      <c r="C4" s="614"/>
      <c r="D4" s="614"/>
      <c r="E4" s="614"/>
      <c r="F4" s="614"/>
      <c r="G4" s="614"/>
      <c r="H4" s="614"/>
      <c r="I4" s="614"/>
      <c r="J4" s="614"/>
      <c r="K4" s="614"/>
      <c r="L4" s="614"/>
      <c r="M4" s="614"/>
      <c r="N4" s="614"/>
      <c r="O4" s="615"/>
    </row>
    <row r="5" spans="1:20" s="39" customFormat="1" ht="14.25" customHeight="1" x14ac:dyDescent="0.25">
      <c r="A5" s="526"/>
      <c r="B5" s="527"/>
      <c r="C5" s="527"/>
      <c r="D5" s="527"/>
      <c r="E5" s="527"/>
      <c r="F5" s="527"/>
      <c r="G5" s="527"/>
      <c r="H5" s="612"/>
      <c r="I5" s="612"/>
      <c r="J5" s="612"/>
      <c r="K5" s="612"/>
      <c r="L5" s="612"/>
      <c r="M5" s="612"/>
      <c r="N5" s="612"/>
      <c r="O5" s="612"/>
      <c r="P5" s="85"/>
      <c r="Q5" s="85"/>
      <c r="R5" s="85"/>
      <c r="T5" s="435"/>
    </row>
    <row r="6" spans="1:20" ht="33.75" customHeight="1" x14ac:dyDescent="0.25">
      <c r="A6" s="613" t="s">
        <v>296</v>
      </c>
      <c r="B6" s="614"/>
      <c r="C6" s="614"/>
      <c r="D6" s="614"/>
      <c r="E6" s="614"/>
      <c r="F6" s="614"/>
      <c r="G6" s="614"/>
      <c r="H6" s="614"/>
      <c r="I6" s="614"/>
      <c r="J6" s="614"/>
      <c r="K6" s="614"/>
      <c r="L6" s="614"/>
      <c r="M6" s="614"/>
      <c r="N6" s="614"/>
      <c r="O6" s="580"/>
    </row>
    <row r="7" spans="1:20" ht="10.5" customHeight="1" x14ac:dyDescent="0.3">
      <c r="C7" s="1"/>
      <c r="D7" s="1"/>
      <c r="E7" s="1"/>
    </row>
    <row r="8" spans="1:20" s="13" customFormat="1" ht="21.75" customHeight="1" x14ac:dyDescent="0.25">
      <c r="A8" s="629" t="s">
        <v>162</v>
      </c>
      <c r="B8" s="630"/>
      <c r="C8" s="630"/>
      <c r="D8" s="630"/>
      <c r="E8" s="630"/>
      <c r="F8" s="630"/>
      <c r="G8" s="630"/>
      <c r="H8" s="630"/>
      <c r="I8" s="630"/>
      <c r="J8" s="630"/>
      <c r="K8" s="630"/>
      <c r="L8" s="630"/>
      <c r="M8" s="630"/>
      <c r="N8" s="630"/>
      <c r="O8" s="630"/>
      <c r="T8" s="433"/>
    </row>
    <row r="9" spans="1:20" s="15" customFormat="1" ht="15" customHeight="1" x14ac:dyDescent="0.25">
      <c r="A9" s="632" t="s">
        <v>49</v>
      </c>
      <c r="B9" s="609" t="s">
        <v>52</v>
      </c>
      <c r="C9" s="610"/>
      <c r="D9" s="609" t="s">
        <v>53</v>
      </c>
      <c r="E9" s="610"/>
      <c r="F9" s="609" t="s">
        <v>54</v>
      </c>
      <c r="G9" s="610"/>
      <c r="H9" s="609" t="s">
        <v>55</v>
      </c>
      <c r="I9" s="610"/>
      <c r="J9" s="609" t="s">
        <v>56</v>
      </c>
      <c r="K9" s="610"/>
      <c r="L9" s="611" t="s">
        <v>25</v>
      </c>
      <c r="M9" s="610"/>
      <c r="N9" s="616" t="s">
        <v>36</v>
      </c>
      <c r="O9" s="584"/>
      <c r="T9" s="436"/>
    </row>
    <row r="10" spans="1:20" s="15" customFormat="1" ht="12" customHeight="1" x14ac:dyDescent="0.25">
      <c r="A10" s="633"/>
      <c r="B10" s="17" t="s">
        <v>21</v>
      </c>
      <c r="C10" s="18" t="s">
        <v>22</v>
      </c>
      <c r="D10" s="17" t="s">
        <v>21</v>
      </c>
      <c r="E10" s="18" t="s">
        <v>22</v>
      </c>
      <c r="F10" s="17" t="s">
        <v>21</v>
      </c>
      <c r="G10" s="18" t="s">
        <v>22</v>
      </c>
      <c r="H10" s="17" t="s">
        <v>21</v>
      </c>
      <c r="I10" s="18" t="s">
        <v>22</v>
      </c>
      <c r="J10" s="17" t="s">
        <v>21</v>
      </c>
      <c r="K10" s="18" t="s">
        <v>22</v>
      </c>
      <c r="L10" s="17" t="s">
        <v>21</v>
      </c>
      <c r="M10" s="18" t="s">
        <v>22</v>
      </c>
      <c r="N10" s="190" t="s">
        <v>21</v>
      </c>
      <c r="O10" s="191" t="s">
        <v>22</v>
      </c>
      <c r="T10" s="436"/>
    </row>
    <row r="11" spans="1:20" s="15" customFormat="1" ht="17.25" customHeight="1" x14ac:dyDescent="0.25">
      <c r="A11" s="19" t="s">
        <v>160</v>
      </c>
      <c r="B11" s="97">
        <v>0</v>
      </c>
      <c r="C11" s="34">
        <f>IF(B11&lt;&gt;"",B11/($B11+$D11+$F11+$H11+$J11),"")</f>
        <v>0</v>
      </c>
      <c r="D11" s="96">
        <v>7</v>
      </c>
      <c r="E11" s="34">
        <f>IF(D11&lt;&gt;"",D11/($B11+$D11+$F11+$H11+$J11),"")</f>
        <v>8.9743589743589744E-2</v>
      </c>
      <c r="F11" s="96">
        <v>34</v>
      </c>
      <c r="G11" s="34">
        <f>IF(F11&lt;&gt;"",F11/($B11+$D11+$F11+$H11+$J11),"")</f>
        <v>0.4358974358974359</v>
      </c>
      <c r="H11" s="96">
        <v>36</v>
      </c>
      <c r="I11" s="34">
        <f>IF(H11&lt;&gt;"",H11/($B11+$D11+$F11+$H11+$J11),"")</f>
        <v>0.46153846153846156</v>
      </c>
      <c r="J11" s="96">
        <v>1</v>
      </c>
      <c r="K11" s="34">
        <f>IF(J11&lt;&gt;"",J11/($B11+$D11+$F11+$H11+$J11),"")</f>
        <v>1.282051282051282E-2</v>
      </c>
      <c r="L11" s="96">
        <v>0</v>
      </c>
      <c r="M11" s="34">
        <f t="shared" ref="M11:M16" si="0">IF(L11&lt;&gt;"",L11/($B11+$D11+$F11+$H11+$J11+$L11),"")</f>
        <v>0</v>
      </c>
      <c r="N11" s="185">
        <f>IF(OR(B11&lt;&gt;"",D11&lt;&gt;"",F11&lt;&gt;""),B11+D11+F11,"")</f>
        <v>41</v>
      </c>
      <c r="O11" s="34">
        <f t="shared" ref="N11:O15" si="1">IF(OR(C11&lt;&gt;"",E11&lt;&gt;"",G11&lt;&gt;""),C11+E11+G11,"")</f>
        <v>0.52564102564102566</v>
      </c>
      <c r="P11" s="15">
        <v>1</v>
      </c>
      <c r="T11" s="436"/>
    </row>
    <row r="12" spans="1:20" s="15" customFormat="1" ht="17.25" customHeight="1" x14ac:dyDescent="0.25">
      <c r="A12" s="19" t="s">
        <v>60</v>
      </c>
      <c r="B12" s="97">
        <v>0</v>
      </c>
      <c r="C12" s="34">
        <f>IF(B12&lt;&gt;"",B12/($B12+$D12+$F12+$H12+$J12),"")</f>
        <v>0</v>
      </c>
      <c r="D12" s="96">
        <v>7</v>
      </c>
      <c r="E12" s="34">
        <f>IF(D12&lt;&gt;"",D12/($B12+$D12+$F12+$H12+$J12),"")</f>
        <v>8.9743589743589744E-2</v>
      </c>
      <c r="F12" s="96">
        <v>19</v>
      </c>
      <c r="G12" s="34">
        <f>IF(F12&lt;&gt;"",F12/($B12+$D12+$F12+$H12+$J12),"")</f>
        <v>0.24358974358974358</v>
      </c>
      <c r="H12" s="96">
        <v>49</v>
      </c>
      <c r="I12" s="34">
        <f>IF(H12&lt;&gt;"",H12/($B12+$D12+$F12+$H12+$J12),"")</f>
        <v>0.62820512820512819</v>
      </c>
      <c r="J12" s="96">
        <v>3</v>
      </c>
      <c r="K12" s="34">
        <f>IF(J12&lt;&gt;"",J12/($B12+$D12+$F12+$H12+$J12),"")</f>
        <v>3.8461538461538464E-2</v>
      </c>
      <c r="L12" s="96">
        <v>9</v>
      </c>
      <c r="M12" s="34">
        <f t="shared" si="0"/>
        <v>0.10344827586206896</v>
      </c>
      <c r="N12" s="185">
        <f t="shared" si="1"/>
        <v>26</v>
      </c>
      <c r="O12" s="34">
        <f t="shared" si="1"/>
        <v>0.33333333333333331</v>
      </c>
      <c r="P12" s="15">
        <v>2</v>
      </c>
      <c r="T12" s="436"/>
    </row>
    <row r="13" spans="1:20" s="15" customFormat="1" ht="17.25" customHeight="1" x14ac:dyDescent="0.25">
      <c r="A13" s="19" t="s">
        <v>125</v>
      </c>
      <c r="B13" s="97">
        <v>3</v>
      </c>
      <c r="C13" s="34">
        <f>IF(B13&lt;&gt;"",B13/($B13+$D13+$F13+$H13+$J13),"")</f>
        <v>3.614457831325301E-2</v>
      </c>
      <c r="D13" s="96">
        <v>12</v>
      </c>
      <c r="E13" s="34">
        <f>IF(D13&lt;&gt;"",D13/($B13+$D13+$F13+$H13+$J13),"")</f>
        <v>0.14457831325301204</v>
      </c>
      <c r="F13" s="96">
        <v>32</v>
      </c>
      <c r="G13" s="34">
        <f>IF(F13&lt;&gt;"",F13/($B13+$D13+$F13+$H13+$J13),"")</f>
        <v>0.38554216867469882</v>
      </c>
      <c r="H13" s="96">
        <v>21</v>
      </c>
      <c r="I13" s="34">
        <f>IF(H13&lt;&gt;"",H13/($B13+$D13+$F13+$H13+$J13),"")</f>
        <v>0.25301204819277107</v>
      </c>
      <c r="J13" s="96">
        <v>15</v>
      </c>
      <c r="K13" s="34">
        <f>IF(J13&lt;&gt;"",J13/($B13+$D13+$F13+$H13+$J13),"")</f>
        <v>0.18072289156626506</v>
      </c>
      <c r="L13" s="96">
        <v>0</v>
      </c>
      <c r="M13" s="34">
        <f t="shared" si="0"/>
        <v>0</v>
      </c>
      <c r="N13" s="185">
        <f t="shared" si="1"/>
        <v>47</v>
      </c>
      <c r="O13" s="34">
        <f t="shared" si="1"/>
        <v>0.5662650602409639</v>
      </c>
      <c r="P13" s="15">
        <v>3</v>
      </c>
      <c r="T13" s="436"/>
    </row>
    <row r="14" spans="1:20" s="15" customFormat="1" ht="17.25" customHeight="1" x14ac:dyDescent="0.25">
      <c r="A14" s="19" t="s">
        <v>155</v>
      </c>
      <c r="B14" s="97">
        <v>0</v>
      </c>
      <c r="C14" s="193">
        <f t="shared" ref="C14:C15" si="2">IF(B14&lt;&gt;"",B14/($B14+$D14+$F14+$H14+$J14),"")</f>
        <v>0</v>
      </c>
      <c r="D14" s="96">
        <v>7</v>
      </c>
      <c r="E14" s="193">
        <f t="shared" ref="E14:E15" si="3">IF(D14&lt;&gt;"",D14/($B14+$D14+$F14+$H14+$J14),"")</f>
        <v>7.6923076923076927E-2</v>
      </c>
      <c r="F14" s="96">
        <v>46</v>
      </c>
      <c r="G14" s="193">
        <f t="shared" ref="G14:G15" si="4">IF(F14&lt;&gt;"",F14/($B14+$D14+$F14+$H14+$J14),"")</f>
        <v>0.50549450549450547</v>
      </c>
      <c r="H14" s="96">
        <v>38</v>
      </c>
      <c r="I14" s="193">
        <f t="shared" ref="I14:I15" si="5">IF(H14&lt;&gt;"",H14/($B14+$D14+$F14+$H14+$J14),"")</f>
        <v>0.4175824175824176</v>
      </c>
      <c r="J14" s="96">
        <v>0</v>
      </c>
      <c r="K14" s="193">
        <f t="shared" ref="K14:K15" si="6">IF(J14&lt;&gt;"",J14/($B14+$D14+$F14+$H14+$J14),"")</f>
        <v>0</v>
      </c>
      <c r="L14" s="96">
        <v>0</v>
      </c>
      <c r="M14" s="34">
        <f t="shared" si="0"/>
        <v>0</v>
      </c>
      <c r="N14" s="185">
        <f>IF(OR(B14&lt;&gt;"",D14&lt;&gt;"",F14&lt;&gt;""),B14+D14+F14,"")</f>
        <v>53</v>
      </c>
      <c r="O14" s="34">
        <f>IF(OR(C14&lt;&gt;"",E14&lt;&gt;"",G14&lt;&gt;""),C14+E14+G14,"")</f>
        <v>0.58241758241758235</v>
      </c>
      <c r="P14" s="15">
        <v>4</v>
      </c>
      <c r="T14" s="436"/>
    </row>
    <row r="15" spans="1:20" s="15" customFormat="1" ht="17.25" customHeight="1" x14ac:dyDescent="0.25">
      <c r="A15" s="19" t="s">
        <v>191</v>
      </c>
      <c r="B15" s="97">
        <v>0</v>
      </c>
      <c r="C15" s="193">
        <f t="shared" si="2"/>
        <v>0</v>
      </c>
      <c r="D15" s="96">
        <v>8</v>
      </c>
      <c r="E15" s="193">
        <f t="shared" si="3"/>
        <v>9.4117647058823528E-2</v>
      </c>
      <c r="F15" s="96">
        <v>36</v>
      </c>
      <c r="G15" s="193">
        <f t="shared" si="4"/>
        <v>0.42352941176470588</v>
      </c>
      <c r="H15" s="96">
        <v>40</v>
      </c>
      <c r="I15" s="193">
        <f t="shared" si="5"/>
        <v>0.47058823529411764</v>
      </c>
      <c r="J15" s="96">
        <v>1</v>
      </c>
      <c r="K15" s="193">
        <f t="shared" si="6"/>
        <v>1.1764705882352941E-2</v>
      </c>
      <c r="L15" s="96">
        <v>0</v>
      </c>
      <c r="M15" s="34">
        <f t="shared" si="0"/>
        <v>0</v>
      </c>
      <c r="N15" s="185">
        <f t="shared" si="1"/>
        <v>44</v>
      </c>
      <c r="O15" s="34">
        <f>IF(OR(C15&lt;&gt;"",E15&lt;&gt;"",G15&lt;&gt;""),C15+E15+G15,"")</f>
        <v>0.51764705882352935</v>
      </c>
      <c r="P15" s="15">
        <v>5</v>
      </c>
      <c r="T15" s="436"/>
    </row>
    <row r="16" spans="1:20" s="15" customFormat="1" ht="17.25" customHeight="1" x14ac:dyDescent="0.25">
      <c r="A16" s="19" t="s">
        <v>302</v>
      </c>
      <c r="B16" s="308">
        <v>2</v>
      </c>
      <c r="C16" s="319">
        <f t="shared" ref="C16" si="7">IF(B16&lt;&gt;"",B16/($B16+$D16+$F16+$H16+$J16),"")</f>
        <v>2.2727272727272728E-2</v>
      </c>
      <c r="D16" s="387">
        <v>8</v>
      </c>
      <c r="E16" s="319">
        <f t="shared" ref="E16" si="8">IF(D16&lt;&gt;"",D16/($B16+$D16+$F16+$H16+$J16),"")</f>
        <v>9.0909090909090912E-2</v>
      </c>
      <c r="F16" s="387">
        <v>44</v>
      </c>
      <c r="G16" s="319">
        <f t="shared" ref="G16" si="9">IF(F16&lt;&gt;"",F16/($B16+$D16+$F16+$H16+$J16),"")</f>
        <v>0.5</v>
      </c>
      <c r="H16" s="387">
        <v>34</v>
      </c>
      <c r="I16" s="319">
        <f t="shared" ref="I16" si="10">IF(H16&lt;&gt;"",H16/($B16+$D16+$F16+$H16+$J16),"")</f>
        <v>0.38636363636363635</v>
      </c>
      <c r="J16" s="387">
        <v>0</v>
      </c>
      <c r="K16" s="319">
        <f>IF(J16&lt;&gt;"",J16/($B16+$D16+$F16+$H16+$J16),"")</f>
        <v>0</v>
      </c>
      <c r="L16" s="311">
        <v>1</v>
      </c>
      <c r="M16" s="319">
        <f t="shared" si="0"/>
        <v>1.1235955056179775E-2</v>
      </c>
      <c r="N16" s="185">
        <f t="shared" ref="N16" si="11">IF(OR(B16&lt;&gt;"",D16&lt;&gt;"",F16&lt;&gt;""),B16+D16+F16,"")</f>
        <v>54</v>
      </c>
      <c r="O16" s="34">
        <f>IF(OR(C16&lt;&gt;"",E16&lt;&gt;"",G16&lt;&gt;""),C16+E16+G16,"")</f>
        <v>0.61363636363636365</v>
      </c>
      <c r="P16" s="15">
        <v>11</v>
      </c>
      <c r="T16" s="437" t="str">
        <f>IF(L16="","ATENÇÃO: Falta inserir o nº de faltas","")</f>
        <v/>
      </c>
    </row>
    <row r="17" spans="1:27" ht="10.5" customHeight="1" x14ac:dyDescent="0.3">
      <c r="C17" s="1"/>
      <c r="D17" s="1"/>
      <c r="E17" s="1"/>
    </row>
    <row r="18" spans="1:27" s="13" customFormat="1" ht="21.75" customHeight="1" x14ac:dyDescent="0.25">
      <c r="A18" s="629" t="s">
        <v>163</v>
      </c>
      <c r="B18" s="630"/>
      <c r="C18" s="630"/>
      <c r="D18" s="630"/>
      <c r="E18" s="630"/>
      <c r="F18" s="630"/>
      <c r="G18" s="630"/>
      <c r="H18" s="630"/>
      <c r="I18" s="630"/>
      <c r="J18" s="630"/>
      <c r="K18" s="630"/>
      <c r="L18" s="630"/>
      <c r="M18" s="630"/>
      <c r="N18" s="630"/>
      <c r="O18" s="630"/>
      <c r="T18" s="433"/>
    </row>
    <row r="19" spans="1:27" s="15" customFormat="1" ht="15" customHeight="1" x14ac:dyDescent="0.25">
      <c r="A19" s="632" t="s">
        <v>49</v>
      </c>
      <c r="B19" s="609" t="s">
        <v>52</v>
      </c>
      <c r="C19" s="610"/>
      <c r="D19" s="609" t="s">
        <v>53</v>
      </c>
      <c r="E19" s="610"/>
      <c r="F19" s="609" t="s">
        <v>54</v>
      </c>
      <c r="G19" s="610"/>
      <c r="H19" s="609" t="s">
        <v>55</v>
      </c>
      <c r="I19" s="610"/>
      <c r="J19" s="609" t="s">
        <v>56</v>
      </c>
      <c r="K19" s="610"/>
      <c r="L19" s="611" t="s">
        <v>25</v>
      </c>
      <c r="M19" s="610"/>
      <c r="N19" s="616" t="s">
        <v>36</v>
      </c>
      <c r="O19" s="584"/>
      <c r="T19" s="436"/>
    </row>
    <row r="20" spans="1:27" s="15" customFormat="1" ht="12" customHeight="1" x14ac:dyDescent="0.25">
      <c r="A20" s="633"/>
      <c r="B20" s="17" t="s">
        <v>21</v>
      </c>
      <c r="C20" s="18" t="s">
        <v>22</v>
      </c>
      <c r="D20" s="17" t="s">
        <v>21</v>
      </c>
      <c r="E20" s="18" t="s">
        <v>22</v>
      </c>
      <c r="F20" s="17" t="s">
        <v>21</v>
      </c>
      <c r="G20" s="18" t="s">
        <v>22</v>
      </c>
      <c r="H20" s="17" t="s">
        <v>21</v>
      </c>
      <c r="I20" s="18" t="s">
        <v>22</v>
      </c>
      <c r="J20" s="17" t="s">
        <v>21</v>
      </c>
      <c r="K20" s="18" t="s">
        <v>22</v>
      </c>
      <c r="L20" s="17" t="s">
        <v>21</v>
      </c>
      <c r="M20" s="18" t="s">
        <v>22</v>
      </c>
      <c r="N20" s="190" t="s">
        <v>21</v>
      </c>
      <c r="O20" s="191" t="s">
        <v>22</v>
      </c>
      <c r="T20" s="436"/>
    </row>
    <row r="21" spans="1:27" s="15" customFormat="1" ht="17.25" customHeight="1" x14ac:dyDescent="0.25">
      <c r="A21" s="19" t="s">
        <v>160</v>
      </c>
      <c r="B21" s="97">
        <v>7</v>
      </c>
      <c r="C21" s="34">
        <f t="shared" ref="C21:C26" si="12">IF(B21&lt;&gt;"",B21/($B21+$D21+$F21+$H21+$J21),"")</f>
        <v>8.9743589743589744E-2</v>
      </c>
      <c r="D21" s="96">
        <v>6</v>
      </c>
      <c r="E21" s="34">
        <f t="shared" ref="E21:E26" si="13">IF(D21&lt;&gt;"",D21/($B21+$D21+$F21+$H21+$J21),"")</f>
        <v>7.6923076923076927E-2</v>
      </c>
      <c r="F21" s="96">
        <v>21</v>
      </c>
      <c r="G21" s="34">
        <f t="shared" ref="G21:G26" si="14">IF(F21&lt;&gt;"",F21/($B21+$D21+$F21+$H21+$J21),"")</f>
        <v>0.26923076923076922</v>
      </c>
      <c r="H21" s="96">
        <v>38</v>
      </c>
      <c r="I21" s="34">
        <f t="shared" ref="I21:I26" si="15">IF(H21&lt;&gt;"",H21/($B21+$D21+$F21+$H21+$J21),"")</f>
        <v>0.48717948717948717</v>
      </c>
      <c r="J21" s="96">
        <v>6</v>
      </c>
      <c r="K21" s="34">
        <f t="shared" ref="K21:K26" si="16">IF(J21&lt;&gt;"",J21/($B21+$D21+$F21+$H21+$J21),"")</f>
        <v>7.6923076923076927E-2</v>
      </c>
      <c r="L21" s="96">
        <v>0</v>
      </c>
      <c r="M21" s="34">
        <f t="shared" ref="M21:M26" si="17">IF(L21&lt;&gt;"",L21/($B21+$D21+$F21+$H21+$J21+$L21),"")</f>
        <v>0</v>
      </c>
      <c r="N21" s="185">
        <f>IF(OR(B21&lt;&gt;"",D21&lt;&gt;"",F21&lt;&gt;""),B21+D21+F21,"")</f>
        <v>34</v>
      </c>
      <c r="O21" s="34">
        <f>IF(OR(C21&lt;&gt;"",E21&lt;&gt;"",G21&lt;&gt;""),C21+E21+G21,"")</f>
        <v>0.4358974358974359</v>
      </c>
      <c r="P21" s="15">
        <v>6</v>
      </c>
      <c r="T21" s="436"/>
    </row>
    <row r="22" spans="1:27" s="15" customFormat="1" ht="17.25" customHeight="1" x14ac:dyDescent="0.25">
      <c r="A22" s="19" t="s">
        <v>60</v>
      </c>
      <c r="B22" s="97">
        <v>0</v>
      </c>
      <c r="C22" s="34">
        <f t="shared" si="12"/>
        <v>0</v>
      </c>
      <c r="D22" s="96">
        <v>8</v>
      </c>
      <c r="E22" s="34">
        <f t="shared" si="13"/>
        <v>0.10256410256410256</v>
      </c>
      <c r="F22" s="96">
        <v>12</v>
      </c>
      <c r="G22" s="34">
        <f t="shared" si="14"/>
        <v>0.15384615384615385</v>
      </c>
      <c r="H22" s="96">
        <v>39</v>
      </c>
      <c r="I22" s="34">
        <f t="shared" si="15"/>
        <v>0.5</v>
      </c>
      <c r="J22" s="96">
        <v>19</v>
      </c>
      <c r="K22" s="34">
        <f t="shared" si="16"/>
        <v>0.24358974358974358</v>
      </c>
      <c r="L22" s="96">
        <v>9</v>
      </c>
      <c r="M22" s="34">
        <f t="shared" si="17"/>
        <v>0.10344827586206896</v>
      </c>
      <c r="N22" s="185">
        <f>IF(OR(B22&lt;&gt;"",D22&lt;&gt;"",F22&lt;&gt;""),B22+D22+F22,"")</f>
        <v>20</v>
      </c>
      <c r="O22" s="34">
        <f>IF(OR(C22&lt;&gt;"",E22&lt;&gt;"",G22&lt;&gt;""),C22+E22+G22,"")</f>
        <v>0.25641025641025639</v>
      </c>
      <c r="P22" s="15">
        <v>7</v>
      </c>
      <c r="T22" s="436"/>
    </row>
    <row r="23" spans="1:27" s="15" customFormat="1" ht="17.25" customHeight="1" x14ac:dyDescent="0.25">
      <c r="A23" s="19" t="s">
        <v>125</v>
      </c>
      <c r="B23" s="97">
        <v>0</v>
      </c>
      <c r="C23" s="34">
        <f t="shared" si="12"/>
        <v>0</v>
      </c>
      <c r="D23" s="96">
        <v>8</v>
      </c>
      <c r="E23" s="34">
        <f t="shared" si="13"/>
        <v>0.1111111111111111</v>
      </c>
      <c r="F23" s="96">
        <v>20</v>
      </c>
      <c r="G23" s="34">
        <f t="shared" si="14"/>
        <v>0.27777777777777779</v>
      </c>
      <c r="H23" s="96">
        <v>39</v>
      </c>
      <c r="I23" s="34">
        <f t="shared" si="15"/>
        <v>0.54166666666666663</v>
      </c>
      <c r="J23" s="96">
        <v>5</v>
      </c>
      <c r="K23" s="34">
        <f t="shared" si="16"/>
        <v>6.9444444444444448E-2</v>
      </c>
      <c r="L23" s="96">
        <v>0</v>
      </c>
      <c r="M23" s="34">
        <f t="shared" si="17"/>
        <v>0</v>
      </c>
      <c r="N23" s="185">
        <f>IF(OR(B23&lt;&gt;"",D23&lt;&gt;"",F23&lt;&gt;""),B23+D23+F23,"")</f>
        <v>28</v>
      </c>
      <c r="O23" s="34">
        <f>IF(OR(C23&lt;&gt;"",E23&lt;&gt;"",G23&lt;&gt;""),IF(C23&lt;&gt;"",C23,0)+IF(E23&lt;&gt;"",E23,0)+IF(G23&lt;&gt;"",G23,0),"")</f>
        <v>0.3888888888888889</v>
      </c>
      <c r="P23" s="15">
        <v>8</v>
      </c>
      <c r="T23" s="436"/>
    </row>
    <row r="24" spans="1:27" s="15" customFormat="1" ht="17.25" customHeight="1" x14ac:dyDescent="0.25">
      <c r="A24" s="19" t="s">
        <v>155</v>
      </c>
      <c r="B24" s="97">
        <v>0</v>
      </c>
      <c r="C24" s="193">
        <f t="shared" si="12"/>
        <v>0</v>
      </c>
      <c r="D24" s="96">
        <v>2</v>
      </c>
      <c r="E24" s="193">
        <f t="shared" si="13"/>
        <v>2.1505376344086023E-2</v>
      </c>
      <c r="F24" s="96">
        <v>19</v>
      </c>
      <c r="G24" s="193">
        <f t="shared" si="14"/>
        <v>0.20430107526881722</v>
      </c>
      <c r="H24" s="96">
        <v>38</v>
      </c>
      <c r="I24" s="193">
        <f t="shared" si="15"/>
        <v>0.40860215053763443</v>
      </c>
      <c r="J24" s="96">
        <v>34</v>
      </c>
      <c r="K24" s="193">
        <f t="shared" si="16"/>
        <v>0.36559139784946237</v>
      </c>
      <c r="L24" s="96">
        <v>0</v>
      </c>
      <c r="M24" s="193">
        <f t="shared" si="17"/>
        <v>0</v>
      </c>
      <c r="N24" s="292">
        <f>IF(OR(B24&lt;&gt;"",D24&lt;&gt;"",F24&lt;&gt;""),B24+D24+F24,"")</f>
        <v>21</v>
      </c>
      <c r="O24" s="34">
        <f>IF(OR(C24&lt;&gt;"",E24&lt;&gt;"",G24&lt;&gt;""),IF(C24&lt;&gt;"",C24,0)+IF(E24&lt;&gt;"",E24,0)+IF(G24&lt;&gt;"",G24,0),"")</f>
        <v>0.22580645161290325</v>
      </c>
      <c r="P24" s="15">
        <v>9</v>
      </c>
      <c r="T24" s="436"/>
    </row>
    <row r="25" spans="1:27" s="15" customFormat="1" ht="17.25" customHeight="1" x14ac:dyDescent="0.25">
      <c r="A25" s="19" t="s">
        <v>191</v>
      </c>
      <c r="B25" s="97">
        <v>1</v>
      </c>
      <c r="C25" s="193">
        <f t="shared" si="12"/>
        <v>1.1904761904761904E-2</v>
      </c>
      <c r="D25" s="96">
        <v>6</v>
      </c>
      <c r="E25" s="193">
        <f t="shared" si="13"/>
        <v>7.1428571428571425E-2</v>
      </c>
      <c r="F25" s="96">
        <v>20</v>
      </c>
      <c r="G25" s="193">
        <f t="shared" si="14"/>
        <v>0.23809523809523808</v>
      </c>
      <c r="H25" s="96">
        <v>34</v>
      </c>
      <c r="I25" s="193">
        <f t="shared" si="15"/>
        <v>0.40476190476190477</v>
      </c>
      <c r="J25" s="96">
        <v>23</v>
      </c>
      <c r="K25" s="193">
        <f t="shared" si="16"/>
        <v>0.27380952380952384</v>
      </c>
      <c r="L25" s="96">
        <v>1</v>
      </c>
      <c r="M25" s="193">
        <f t="shared" si="17"/>
        <v>1.1764705882352941E-2</v>
      </c>
      <c r="N25" s="292">
        <f>IF(OR(B25&lt;&gt;"",D25&lt;&gt;"",F25&lt;&gt;""),B25+D25+F25,"")</f>
        <v>27</v>
      </c>
      <c r="O25" s="34">
        <f>IF(OR(C25&lt;&gt;"",E25&lt;&gt;"",G25&lt;&gt;""),IF(C25&lt;&gt;"",C25,0)+IF(E25&lt;&gt;"",E25,0)+IF(G25&lt;&gt;"",G25,0),"")</f>
        <v>0.3214285714285714</v>
      </c>
      <c r="P25" s="15">
        <v>10</v>
      </c>
      <c r="T25" s="436"/>
    </row>
    <row r="26" spans="1:27" s="15" customFormat="1" ht="17.25" customHeight="1" x14ac:dyDescent="0.25">
      <c r="A26" s="19" t="s">
        <v>302</v>
      </c>
      <c r="B26" s="309">
        <v>1</v>
      </c>
      <c r="C26" s="34">
        <f t="shared" si="12"/>
        <v>1.1363636363636364E-2</v>
      </c>
      <c r="D26" s="310">
        <v>9</v>
      </c>
      <c r="E26" s="34">
        <f t="shared" si="13"/>
        <v>0.10227272727272728</v>
      </c>
      <c r="F26" s="310">
        <v>12</v>
      </c>
      <c r="G26" s="34">
        <f t="shared" si="14"/>
        <v>0.13636363636363635</v>
      </c>
      <c r="H26" s="310">
        <v>41</v>
      </c>
      <c r="I26" s="34">
        <f t="shared" si="15"/>
        <v>0.46590909090909088</v>
      </c>
      <c r="J26" s="310">
        <v>25</v>
      </c>
      <c r="K26" s="34">
        <f t="shared" si="16"/>
        <v>0.28409090909090912</v>
      </c>
      <c r="L26" s="311">
        <v>1</v>
      </c>
      <c r="M26" s="193">
        <f t="shared" si="17"/>
        <v>1.1235955056179775E-2</v>
      </c>
      <c r="N26" s="292">
        <f>IF(OR(B26&lt;&gt;"",D26&lt;&gt;"",F26&lt;&gt;""),B26+D26+F26,"")</f>
        <v>22</v>
      </c>
      <c r="O26" s="34">
        <f>IF(OR(C26&lt;&gt;"",E26&lt;&gt;"",G26&lt;&gt;""),C26+E26+G26,"")</f>
        <v>0.25</v>
      </c>
      <c r="P26" s="15">
        <v>12</v>
      </c>
      <c r="T26" s="437" t="str">
        <f>IF(L26="","ATENÇÃO: Falta inserir o nº de faltas","")</f>
        <v/>
      </c>
    </row>
    <row r="27" spans="1:27" s="352" customFormat="1" ht="33.75" customHeight="1" x14ac:dyDescent="0.25">
      <c r="A27" s="578" t="s">
        <v>295</v>
      </c>
      <c r="B27" s="579"/>
      <c r="C27" s="579"/>
      <c r="D27" s="579"/>
      <c r="E27" s="579"/>
      <c r="F27" s="579"/>
      <c r="G27" s="579"/>
      <c r="H27" s="579"/>
      <c r="I27" s="579"/>
      <c r="J27" s="579"/>
      <c r="K27" s="579"/>
      <c r="L27" s="579"/>
      <c r="M27" s="579"/>
      <c r="N27" s="579"/>
      <c r="O27" s="579"/>
      <c r="P27" s="384"/>
      <c r="Q27" s="384"/>
      <c r="R27" s="384"/>
      <c r="S27" s="384"/>
      <c r="T27" s="438"/>
      <c r="U27" s="384"/>
      <c r="V27" s="384"/>
      <c r="W27" s="384"/>
      <c r="X27" s="384"/>
      <c r="Y27" s="384"/>
      <c r="Z27" s="384"/>
      <c r="AA27" s="384"/>
    </row>
    <row r="28" spans="1:27" s="41" customFormat="1" ht="72.75" customHeight="1" x14ac:dyDescent="0.25">
      <c r="A28" s="599" t="s">
        <v>416</v>
      </c>
      <c r="B28" s="600"/>
      <c r="C28" s="600"/>
      <c r="D28" s="600"/>
      <c r="E28" s="600"/>
      <c r="F28" s="600"/>
      <c r="G28" s="600"/>
      <c r="H28" s="600"/>
      <c r="I28" s="600"/>
      <c r="J28" s="600"/>
      <c r="K28" s="600"/>
      <c r="L28" s="600"/>
      <c r="M28" s="600"/>
      <c r="N28" s="600"/>
      <c r="O28" s="631"/>
      <c r="T28" s="439"/>
    </row>
    <row r="29" spans="1:27" ht="10.5" customHeight="1" x14ac:dyDescent="0.25">
      <c r="A29" s="78"/>
      <c r="B29" s="79"/>
      <c r="C29" s="79"/>
      <c r="D29" s="79"/>
      <c r="E29" s="79"/>
      <c r="F29" s="79"/>
      <c r="G29" s="79"/>
      <c r="H29" s="3"/>
      <c r="I29" s="3"/>
      <c r="J29" s="3"/>
      <c r="K29" s="3"/>
      <c r="L29" s="3"/>
      <c r="M29" s="3"/>
      <c r="N29" s="3"/>
      <c r="O29" s="3"/>
    </row>
    <row r="30" spans="1:27" ht="33.75" customHeight="1" x14ac:dyDescent="0.25">
      <c r="A30" s="613" t="s">
        <v>297</v>
      </c>
      <c r="B30" s="614"/>
      <c r="C30" s="614"/>
      <c r="D30" s="614"/>
      <c r="E30" s="614"/>
      <c r="F30" s="614"/>
      <c r="G30" s="614"/>
      <c r="H30" s="614"/>
      <c r="I30" s="614"/>
      <c r="J30" s="614"/>
      <c r="K30" s="614"/>
      <c r="L30" s="614"/>
      <c r="M30" s="614"/>
      <c r="N30" s="614"/>
      <c r="O30" s="580"/>
    </row>
    <row r="31" spans="1:27" ht="10.5" customHeight="1" x14ac:dyDescent="0.3">
      <c r="C31" s="1"/>
      <c r="D31" s="1"/>
      <c r="E31" s="1"/>
    </row>
    <row r="32" spans="1:27" s="67" customFormat="1" ht="46.5" customHeight="1" x14ac:dyDescent="0.25">
      <c r="C32" s="617" t="s">
        <v>38</v>
      </c>
      <c r="D32" s="617"/>
      <c r="E32" s="617"/>
      <c r="F32" s="618" t="s">
        <v>164</v>
      </c>
      <c r="G32" s="619"/>
      <c r="H32" s="619"/>
      <c r="I32" s="620"/>
      <c r="J32" s="618" t="s">
        <v>165</v>
      </c>
      <c r="K32" s="619"/>
      <c r="L32" s="619"/>
      <c r="M32" s="620"/>
      <c r="N32" s="187"/>
      <c r="T32" s="440"/>
    </row>
    <row r="33" spans="3:20" s="80" customFormat="1" ht="23.25" customHeight="1" x14ac:dyDescent="0.25">
      <c r="C33" s="621" t="s">
        <v>49</v>
      </c>
      <c r="D33" s="624"/>
      <c r="E33" s="625"/>
      <c r="F33" s="621" t="s">
        <v>127</v>
      </c>
      <c r="G33" s="622"/>
      <c r="H33" s="621" t="s">
        <v>128</v>
      </c>
      <c r="I33" s="622"/>
      <c r="J33" s="621" t="s">
        <v>127</v>
      </c>
      <c r="K33" s="622"/>
      <c r="L33" s="621" t="s">
        <v>128</v>
      </c>
      <c r="M33" s="622"/>
      <c r="N33" s="187"/>
      <c r="T33" s="441"/>
    </row>
    <row r="34" spans="3:20" s="80" customFormat="1" ht="13.5" customHeight="1" x14ac:dyDescent="0.25">
      <c r="C34" s="626"/>
      <c r="D34" s="627"/>
      <c r="E34" s="628"/>
      <c r="F34" s="98" t="s">
        <v>21</v>
      </c>
      <c r="G34" s="81" t="s">
        <v>22</v>
      </c>
      <c r="H34" s="98" t="s">
        <v>21</v>
      </c>
      <c r="I34" s="81" t="s">
        <v>22</v>
      </c>
      <c r="J34" s="98" t="s">
        <v>21</v>
      </c>
      <c r="K34" s="81" t="s">
        <v>22</v>
      </c>
      <c r="L34" s="98" t="s">
        <v>21</v>
      </c>
      <c r="M34" s="81" t="s">
        <v>22</v>
      </c>
      <c r="N34" s="188"/>
      <c r="T34" s="441"/>
    </row>
    <row r="35" spans="3:20" s="80" customFormat="1" ht="15.75" customHeight="1" x14ac:dyDescent="0.25">
      <c r="C35" s="617" t="s">
        <v>159</v>
      </c>
      <c r="D35" s="617"/>
      <c r="E35" s="623"/>
      <c r="F35" s="305" t="s">
        <v>118</v>
      </c>
      <c r="G35" s="306" t="s">
        <v>118</v>
      </c>
      <c r="H35" s="305" t="s">
        <v>118</v>
      </c>
      <c r="I35" s="306" t="s">
        <v>118</v>
      </c>
      <c r="J35" s="305" t="s">
        <v>118</v>
      </c>
      <c r="K35" s="306" t="s">
        <v>118</v>
      </c>
      <c r="L35" s="305" t="s">
        <v>118</v>
      </c>
      <c r="M35" s="307" t="s">
        <v>118</v>
      </c>
      <c r="N35" s="188"/>
      <c r="O35" s="82"/>
      <c r="P35" s="80">
        <v>1</v>
      </c>
      <c r="Q35" s="80">
        <v>6</v>
      </c>
      <c r="T35" s="441"/>
    </row>
    <row r="36" spans="3:20" s="80" customFormat="1" ht="15.75" customHeight="1" x14ac:dyDescent="0.25">
      <c r="C36" s="617" t="s">
        <v>59</v>
      </c>
      <c r="D36" s="617"/>
      <c r="E36" s="623"/>
      <c r="F36" s="305" t="s">
        <v>118</v>
      </c>
      <c r="G36" s="306" t="s">
        <v>118</v>
      </c>
      <c r="H36" s="305" t="s">
        <v>118</v>
      </c>
      <c r="I36" s="306" t="s">
        <v>118</v>
      </c>
      <c r="J36" s="305" t="s">
        <v>118</v>
      </c>
      <c r="K36" s="306" t="s">
        <v>118</v>
      </c>
      <c r="L36" s="305" t="s">
        <v>118</v>
      </c>
      <c r="M36" s="307" t="s">
        <v>118</v>
      </c>
      <c r="N36" s="188"/>
      <c r="O36" s="82"/>
      <c r="P36" s="80">
        <v>2</v>
      </c>
      <c r="Q36" s="80">
        <v>7</v>
      </c>
      <c r="T36" s="441"/>
    </row>
    <row r="37" spans="3:20" s="80" customFormat="1" ht="15.75" customHeight="1" x14ac:dyDescent="0.25">
      <c r="C37" s="617" t="s">
        <v>124</v>
      </c>
      <c r="D37" s="617"/>
      <c r="E37" s="623"/>
      <c r="F37" s="305" t="s">
        <v>118</v>
      </c>
      <c r="G37" s="184" t="str">
        <f>IF(AND(COUNT(F37,H37)&gt;0,OR(H37&lt;&gt;"",F37&lt;&gt;"")),ROUND(F37*100/(F37+H37),1),"")</f>
        <v/>
      </c>
      <c r="H37" s="305" t="s">
        <v>118</v>
      </c>
      <c r="I37" s="184" t="str">
        <f>IF(AND(COUNT(F37,H37)&gt;0,OR(H37&lt;&gt;"",F37&lt;&gt;"")),ROUND(H37*100/(F37+H37),1),"")</f>
        <v/>
      </c>
      <c r="J37" s="305" t="s">
        <v>118</v>
      </c>
      <c r="K37" s="184" t="str">
        <f>IF(AND(COUNT(J37,L37)&gt;0,OR(L37&lt;&gt;"",J37&lt;&gt;"")),ROUND(J37*100/(J37+L37),1),"")</f>
        <v/>
      </c>
      <c r="L37" s="305" t="s">
        <v>118</v>
      </c>
      <c r="M37" s="184" t="str">
        <f>IF(AND(COUNT(J37,L37)&gt;0,OR(L37&lt;&gt;"",J37&lt;&gt;"")),ROUND(L37*100/(J37+L37),1),"")</f>
        <v/>
      </c>
      <c r="N37" s="186"/>
      <c r="O37" s="82"/>
      <c r="P37" s="80">
        <v>3</v>
      </c>
      <c r="Q37" s="80">
        <v>8</v>
      </c>
      <c r="T37" s="441"/>
    </row>
    <row r="38" spans="3:20" s="80" customFormat="1" ht="15.75" customHeight="1" x14ac:dyDescent="0.25">
      <c r="C38" s="617" t="s">
        <v>154</v>
      </c>
      <c r="D38" s="617"/>
      <c r="E38" s="623"/>
      <c r="F38" s="305" t="s">
        <v>118</v>
      </c>
      <c r="G38" s="184" t="str">
        <f>IF(AND(COUNT(F38,H38)&gt;0,OR(H38&lt;&gt;"",F38&lt;&gt;"")),ROUND(F38*100/(F38+H38),1),"")</f>
        <v/>
      </c>
      <c r="H38" s="305" t="s">
        <v>118</v>
      </c>
      <c r="I38" s="184" t="str">
        <f>IF(AND(COUNT(F38,H38)&gt;0,OR(H38&lt;&gt;"",F38&lt;&gt;"")),ROUND(H38*100/(F38+H38),1),"")</f>
        <v/>
      </c>
      <c r="J38" s="305" t="s">
        <v>118</v>
      </c>
      <c r="K38" s="184" t="str">
        <f>IF(AND(COUNT(J38,L38)&gt;0,OR(L38&lt;&gt;"",J38&lt;&gt;"")),ROUND(J38*100/(J38+L38),1),"")</f>
        <v/>
      </c>
      <c r="L38" s="305" t="s">
        <v>118</v>
      </c>
      <c r="M38" s="184" t="str">
        <f>IF(AND(COUNT(J38,L38)&gt;0,OR(L38&lt;&gt;"",J38&lt;&gt;"")),ROUND(L38*100/(J38+L38),1),"")</f>
        <v/>
      </c>
      <c r="N38" s="186"/>
      <c r="O38" s="82"/>
      <c r="P38" s="80">
        <v>4</v>
      </c>
      <c r="Q38" s="80">
        <v>9</v>
      </c>
      <c r="T38" s="441"/>
    </row>
    <row r="39" spans="3:20" s="80" customFormat="1" ht="15.75" customHeight="1" x14ac:dyDescent="0.25">
      <c r="C39" s="617" t="s">
        <v>189</v>
      </c>
      <c r="D39" s="617"/>
      <c r="E39" s="617"/>
      <c r="F39" s="305" t="s">
        <v>118</v>
      </c>
      <c r="G39" s="184" t="str">
        <f>IF(AND(COUNT(F39,H39)&gt;0,OR(H39&lt;&gt;"",F39&lt;&gt;"")),ROUND(F39*100/(F39+H39),1),"")</f>
        <v/>
      </c>
      <c r="H39" s="305" t="s">
        <v>118</v>
      </c>
      <c r="I39" s="184" t="str">
        <f>IF(AND(COUNT(F39,H39)&gt;0,OR(H39&lt;&gt;"",F39&lt;&gt;"")),ROUND(H39*100/(F39+H39),1),"")</f>
        <v/>
      </c>
      <c r="J39" s="305" t="s">
        <v>118</v>
      </c>
      <c r="K39" s="184" t="str">
        <f>IF(AND(COUNT(J39,L39)&gt;0,OR(L39&lt;&gt;"",J39&lt;&gt;"")),ROUND(J39*100/(J39+L39),1),"")</f>
        <v/>
      </c>
      <c r="L39" s="305" t="s">
        <v>118</v>
      </c>
      <c r="M39" s="184" t="str">
        <f>IF(AND(COUNT(J39,L39)&gt;0,OR(L39&lt;&gt;"",J39&lt;&gt;"")),ROUND(L39*100/(J39+L39),1),"")</f>
        <v/>
      </c>
      <c r="N39" s="186"/>
      <c r="O39" s="82"/>
      <c r="P39" s="80">
        <v>5</v>
      </c>
      <c r="Q39" s="80">
        <v>10</v>
      </c>
      <c r="T39" s="441"/>
    </row>
    <row r="40" spans="3:20" s="388" customFormat="1" ht="15.75" customHeight="1" x14ac:dyDescent="0.25">
      <c r="C40" s="617" t="s">
        <v>293</v>
      </c>
      <c r="D40" s="617"/>
      <c r="E40" s="617"/>
      <c r="F40" s="308" t="s">
        <v>118</v>
      </c>
      <c r="G40" s="184" t="str">
        <f>IF(AND(COUNT(F40,H40)&gt;0,OR(H40&lt;&gt;"",F40&lt;&gt;"")),ROUND(F40*100/(F40+H40),1),"")</f>
        <v/>
      </c>
      <c r="H40" s="308" t="s">
        <v>118</v>
      </c>
      <c r="I40" s="184" t="str">
        <f>IF(AND(COUNT(F40,H40)&gt;0,OR(H40&lt;&gt;"",F40&lt;&gt;"")),ROUND(H40*100/(F40+H40),1),"")</f>
        <v/>
      </c>
      <c r="J40" s="308" t="s">
        <v>118</v>
      </c>
      <c r="K40" s="184" t="str">
        <f>IF(AND(COUNT(J40,L40)&gt;0,OR(L40&lt;&gt;"",J40&lt;&gt;"")),ROUND(J40*100/(J40+L40),1),"")</f>
        <v/>
      </c>
      <c r="L40" s="308" t="s">
        <v>118</v>
      </c>
      <c r="M40" s="184" t="str">
        <f>IF(AND(COUNT(J40,L40)&gt;0,OR(L40&lt;&gt;"",J40&lt;&gt;"")),ROUND(L40*100/(J40+L40),1),"")</f>
        <v/>
      </c>
      <c r="N40" s="186"/>
      <c r="O40" s="411"/>
      <c r="P40" s="80">
        <v>21</v>
      </c>
      <c r="Q40" s="80">
        <v>22</v>
      </c>
      <c r="T40" s="441"/>
    </row>
    <row r="41" spans="3:20" s="83" customFormat="1" ht="10.5" customHeight="1" x14ac:dyDescent="0.3">
      <c r="D41" s="84"/>
      <c r="E41" s="84"/>
      <c r="F41" s="84"/>
      <c r="N41" s="189"/>
      <c r="O41" s="82"/>
      <c r="P41" s="409"/>
      <c r="Q41" s="409"/>
      <c r="R41" s="80"/>
      <c r="T41" s="442"/>
    </row>
    <row r="42" spans="3:20" s="83" customFormat="1" ht="10.5" customHeight="1" x14ac:dyDescent="0.3">
      <c r="D42" s="84"/>
      <c r="E42" s="84"/>
      <c r="F42" s="84"/>
      <c r="N42" s="189"/>
      <c r="O42" s="82"/>
      <c r="P42" s="409"/>
      <c r="Q42" s="409"/>
      <c r="R42" s="80"/>
      <c r="T42" s="442"/>
    </row>
    <row r="43" spans="3:20" s="67" customFormat="1" ht="46.5" customHeight="1" x14ac:dyDescent="0.25">
      <c r="C43" s="617" t="s">
        <v>38</v>
      </c>
      <c r="D43" s="617"/>
      <c r="E43" s="617"/>
      <c r="F43" s="618" t="s">
        <v>166</v>
      </c>
      <c r="G43" s="619"/>
      <c r="H43" s="619"/>
      <c r="I43" s="620"/>
      <c r="J43" s="618" t="s">
        <v>167</v>
      </c>
      <c r="K43" s="619"/>
      <c r="L43" s="619"/>
      <c r="M43" s="620"/>
      <c r="N43" s="187"/>
      <c r="O43" s="82"/>
      <c r="P43" s="410"/>
      <c r="Q43" s="410"/>
      <c r="R43" s="80"/>
      <c r="T43" s="440"/>
    </row>
    <row r="44" spans="3:20" s="80" customFormat="1" ht="23.25" customHeight="1" x14ac:dyDescent="0.25">
      <c r="C44" s="621" t="s">
        <v>49</v>
      </c>
      <c r="D44" s="624"/>
      <c r="E44" s="625"/>
      <c r="F44" s="621" t="s">
        <v>127</v>
      </c>
      <c r="G44" s="622"/>
      <c r="H44" s="621" t="s">
        <v>128</v>
      </c>
      <c r="I44" s="622"/>
      <c r="J44" s="621" t="s">
        <v>127</v>
      </c>
      <c r="K44" s="622"/>
      <c r="L44" s="621" t="s">
        <v>128</v>
      </c>
      <c r="M44" s="622"/>
      <c r="N44" s="187"/>
      <c r="O44" s="82"/>
      <c r="T44" s="441"/>
    </row>
    <row r="45" spans="3:20" s="80" customFormat="1" ht="13.5" customHeight="1" x14ac:dyDescent="0.25">
      <c r="C45" s="626"/>
      <c r="D45" s="627"/>
      <c r="E45" s="628"/>
      <c r="F45" s="98" t="s">
        <v>21</v>
      </c>
      <c r="G45" s="81" t="s">
        <v>22</v>
      </c>
      <c r="H45" s="98" t="s">
        <v>21</v>
      </c>
      <c r="I45" s="81" t="s">
        <v>22</v>
      </c>
      <c r="J45" s="98" t="s">
        <v>21</v>
      </c>
      <c r="K45" s="81" t="s">
        <v>22</v>
      </c>
      <c r="L45" s="98" t="s">
        <v>21</v>
      </c>
      <c r="M45" s="81" t="s">
        <v>22</v>
      </c>
      <c r="N45" s="188"/>
      <c r="O45" s="82"/>
      <c r="T45" s="441"/>
    </row>
    <row r="46" spans="3:20" s="80" customFormat="1" ht="15.75" customHeight="1" x14ac:dyDescent="0.25">
      <c r="C46" s="617" t="s">
        <v>159</v>
      </c>
      <c r="D46" s="617"/>
      <c r="E46" s="623"/>
      <c r="F46" s="305" t="s">
        <v>118</v>
      </c>
      <c r="G46" s="306" t="s">
        <v>118</v>
      </c>
      <c r="H46" s="305" t="s">
        <v>118</v>
      </c>
      <c r="I46" s="306" t="s">
        <v>118</v>
      </c>
      <c r="J46" s="305" t="s">
        <v>118</v>
      </c>
      <c r="K46" s="306" t="s">
        <v>118</v>
      </c>
      <c r="L46" s="305" t="s">
        <v>118</v>
      </c>
      <c r="M46" s="307" t="s">
        <v>118</v>
      </c>
      <c r="N46" s="188"/>
      <c r="O46" s="82"/>
      <c r="P46" s="80">
        <v>11</v>
      </c>
      <c r="Q46" s="80">
        <v>16</v>
      </c>
      <c r="T46" s="441"/>
    </row>
    <row r="47" spans="3:20" s="80" customFormat="1" ht="15.75" customHeight="1" x14ac:dyDescent="0.25">
      <c r="C47" s="617" t="s">
        <v>59</v>
      </c>
      <c r="D47" s="617"/>
      <c r="E47" s="623"/>
      <c r="F47" s="305" t="s">
        <v>118</v>
      </c>
      <c r="G47" s="306" t="s">
        <v>118</v>
      </c>
      <c r="H47" s="305" t="s">
        <v>118</v>
      </c>
      <c r="I47" s="306" t="s">
        <v>118</v>
      </c>
      <c r="J47" s="305" t="s">
        <v>118</v>
      </c>
      <c r="K47" s="306" t="s">
        <v>118</v>
      </c>
      <c r="L47" s="305" t="s">
        <v>118</v>
      </c>
      <c r="M47" s="307" t="s">
        <v>118</v>
      </c>
      <c r="N47" s="188"/>
      <c r="O47" s="82"/>
      <c r="P47" s="80">
        <v>12</v>
      </c>
      <c r="Q47" s="80">
        <v>17</v>
      </c>
      <c r="T47" s="441"/>
    </row>
    <row r="48" spans="3:20" s="80" customFormat="1" ht="15.75" customHeight="1" x14ac:dyDescent="0.25">
      <c r="C48" s="617" t="s">
        <v>124</v>
      </c>
      <c r="D48" s="617"/>
      <c r="E48" s="623"/>
      <c r="F48" s="305" t="s">
        <v>118</v>
      </c>
      <c r="G48" s="184" t="str">
        <f>IF(AND(COUNT(F48,H48)&gt;0,OR(H48&lt;&gt;"",F48&lt;&gt;"")),ROUND(F48*100/(F48+H48),1),"")</f>
        <v/>
      </c>
      <c r="H48" s="305" t="s">
        <v>118</v>
      </c>
      <c r="I48" s="184" t="str">
        <f>IF(AND(COUNT(F48,H48)&gt;0,OR(H48&lt;&gt;"",F48&lt;&gt;"")),ROUND(H48*100/(F48+H48),1),"")</f>
        <v/>
      </c>
      <c r="J48" s="305" t="s">
        <v>118</v>
      </c>
      <c r="K48" s="184" t="str">
        <f>IF(AND(COUNT(J48,L48)&gt;0,OR(L48&lt;&gt;"",J48&lt;&gt;"")),ROUND(J48*100/(J48+L48),1),"")</f>
        <v/>
      </c>
      <c r="L48" s="305" t="s">
        <v>118</v>
      </c>
      <c r="M48" s="184" t="str">
        <f>IF(AND(COUNT(J48,L48)&gt;0,OR(L48&lt;&gt;"",J48&lt;&gt;"")),ROUND(L48*100/(J48+L48),1),"")</f>
        <v/>
      </c>
      <c r="N48" s="186"/>
      <c r="O48" s="82"/>
      <c r="P48" s="80">
        <v>13</v>
      </c>
      <c r="Q48" s="80">
        <v>18</v>
      </c>
      <c r="T48" s="441"/>
    </row>
    <row r="49" spans="1:27" s="80" customFormat="1" ht="15.75" customHeight="1" x14ac:dyDescent="0.25">
      <c r="C49" s="617" t="s">
        <v>154</v>
      </c>
      <c r="D49" s="617"/>
      <c r="E49" s="623"/>
      <c r="F49" s="305" t="s">
        <v>118</v>
      </c>
      <c r="G49" s="184" t="str">
        <f>IF(AND(COUNT(F49,H49)&gt;0,OR(H49&lt;&gt;"",F49&lt;&gt;"")),ROUND(F49*100/(F49+H49),1),"")</f>
        <v/>
      </c>
      <c r="H49" s="305" t="s">
        <v>118</v>
      </c>
      <c r="I49" s="184" t="str">
        <f>IF(AND(COUNT(F49,H49)&gt;0,OR(H49&lt;&gt;"",F49&lt;&gt;"")),ROUND(H49*100/(F49+H49),1),"")</f>
        <v/>
      </c>
      <c r="J49" s="305" t="s">
        <v>118</v>
      </c>
      <c r="K49" s="184" t="str">
        <f>IF(AND(COUNT(J49,L49)&gt;0,OR(L49&lt;&gt;"",J49&lt;&gt;"")),ROUND(J49*100/(J49+L49),1),"")</f>
        <v/>
      </c>
      <c r="L49" s="305" t="s">
        <v>118</v>
      </c>
      <c r="M49" s="184" t="str">
        <f>IF(AND(COUNT(J49,L49)&gt;0,OR(L49&lt;&gt;"",J49&lt;&gt;"")),ROUND(L49*100/(J49+L49),1),"")</f>
        <v/>
      </c>
      <c r="N49" s="186"/>
      <c r="O49" s="82"/>
      <c r="P49" s="80">
        <v>14</v>
      </c>
      <c r="Q49" s="80">
        <v>19</v>
      </c>
      <c r="T49" s="441"/>
    </row>
    <row r="50" spans="1:27" s="80" customFormat="1" ht="15.75" customHeight="1" x14ac:dyDescent="0.25">
      <c r="C50" s="617" t="s">
        <v>189</v>
      </c>
      <c r="D50" s="617"/>
      <c r="E50" s="623"/>
      <c r="F50" s="305" t="s">
        <v>118</v>
      </c>
      <c r="G50" s="184" t="str">
        <f>IF(AND(COUNT(F50,H50)&gt;0,OR(H50&lt;&gt;"",F50&lt;&gt;"")),ROUND(F50*100/(F50+H50),1),"")</f>
        <v/>
      </c>
      <c r="H50" s="305" t="s">
        <v>118</v>
      </c>
      <c r="I50" s="184" t="str">
        <f>IF(AND(COUNT(F50,H50)&gt;0,OR(H50&lt;&gt;"",F50&lt;&gt;"")),ROUND(H50*100/(F50+H50),1),"")</f>
        <v/>
      </c>
      <c r="J50" s="305" t="s">
        <v>118</v>
      </c>
      <c r="K50" s="184" t="str">
        <f>IF(AND(COUNT(J50,L50)&gt;0,OR(L50&lt;&gt;"",J50&lt;&gt;"")),ROUND(J50*100/(J50+L50),1),"")</f>
        <v/>
      </c>
      <c r="L50" s="305" t="s">
        <v>118</v>
      </c>
      <c r="M50" s="184" t="str">
        <f>IF(AND(COUNT(J50,L50)&gt;0,OR(L50&lt;&gt;"",J50&lt;&gt;"")),ROUND(L50*100/(J50+L50),1),"")</f>
        <v/>
      </c>
      <c r="N50" s="186"/>
      <c r="O50" s="82"/>
      <c r="P50" s="80">
        <v>15</v>
      </c>
      <c r="Q50" s="80">
        <v>20</v>
      </c>
      <c r="T50" s="441"/>
    </row>
    <row r="51" spans="1:27" s="388" customFormat="1" ht="15.75" customHeight="1" x14ac:dyDescent="0.25">
      <c r="C51" s="617" t="s">
        <v>293</v>
      </c>
      <c r="D51" s="617"/>
      <c r="E51" s="617"/>
      <c r="F51" s="308" t="s">
        <v>118</v>
      </c>
      <c r="G51" s="184" t="str">
        <f>IF(AND(COUNT(F51,H51)&gt;0,OR(H51&lt;&gt;"",F51&lt;&gt;"")),ROUND(F51*100/(F51+H51),1),"")</f>
        <v/>
      </c>
      <c r="H51" s="308" t="s">
        <v>118</v>
      </c>
      <c r="I51" s="184" t="str">
        <f>IF(AND(COUNT(F51,H51)&gt;0,OR(H51&lt;&gt;"",F51&lt;&gt;"")),ROUND(H51*100/(F51+H51),1),"")</f>
        <v/>
      </c>
      <c r="J51" s="308" t="s">
        <v>118</v>
      </c>
      <c r="K51" s="184" t="str">
        <f>IF(AND(COUNT(J51,L51)&gt;0,OR(L51&lt;&gt;"",J51&lt;&gt;"")),ROUND(J51*100/(J51+L51),1),"")</f>
        <v/>
      </c>
      <c r="L51" s="308" t="s">
        <v>118</v>
      </c>
      <c r="M51" s="184" t="str">
        <f>IF(AND(COUNT(J51,L51)&gt;0,OR(L51&lt;&gt;"",J51&lt;&gt;"")),ROUND(L51*100/(J51+L51),1),"")</f>
        <v/>
      </c>
      <c r="N51" s="186"/>
      <c r="O51" s="411"/>
      <c r="P51" s="80">
        <v>23</v>
      </c>
      <c r="Q51" s="80">
        <v>24</v>
      </c>
      <c r="T51" s="441"/>
    </row>
    <row r="52" spans="1:27" ht="12.75" customHeight="1" x14ac:dyDescent="0.3">
      <c r="A52" s="105"/>
      <c r="C52" s="1"/>
      <c r="D52" s="1"/>
      <c r="E52" s="1"/>
      <c r="R52" s="80"/>
    </row>
    <row r="53" spans="1:27" s="14" customFormat="1" ht="33.75" customHeight="1" x14ac:dyDescent="0.25">
      <c r="A53" s="578" t="s">
        <v>295</v>
      </c>
      <c r="B53" s="579"/>
      <c r="C53" s="579"/>
      <c r="D53" s="579"/>
      <c r="E53" s="579"/>
      <c r="F53" s="579"/>
      <c r="G53" s="579"/>
      <c r="H53" s="579"/>
      <c r="I53" s="579"/>
      <c r="J53" s="579"/>
      <c r="K53" s="579"/>
      <c r="L53" s="579"/>
      <c r="M53" s="579"/>
      <c r="N53" s="579"/>
      <c r="O53" s="579"/>
      <c r="P53" s="384"/>
      <c r="Q53" s="384"/>
      <c r="R53" s="384"/>
      <c r="S53" s="384"/>
      <c r="T53" s="438"/>
      <c r="U53" s="384"/>
      <c r="V53" s="384"/>
      <c r="W53" s="384"/>
      <c r="X53" s="384"/>
      <c r="Y53" s="384"/>
      <c r="Z53" s="384"/>
      <c r="AA53" s="384"/>
    </row>
    <row r="54" spans="1:27" s="41" customFormat="1" ht="73.5" customHeight="1" x14ac:dyDescent="0.25">
      <c r="A54" s="599"/>
      <c r="B54" s="600"/>
      <c r="C54" s="600"/>
      <c r="D54" s="600"/>
      <c r="E54" s="600"/>
      <c r="F54" s="600"/>
      <c r="G54" s="600"/>
      <c r="H54" s="600"/>
      <c r="I54" s="600"/>
      <c r="J54" s="600"/>
      <c r="K54" s="600"/>
      <c r="L54" s="600"/>
      <c r="M54" s="600"/>
      <c r="N54" s="600"/>
      <c r="O54" s="631"/>
      <c r="T54" s="439"/>
    </row>
  </sheetData>
  <sheetProtection password="DC9F" sheet="1"/>
  <mergeCells count="55">
    <mergeCell ref="C51:E51"/>
    <mergeCell ref="A54:O54"/>
    <mergeCell ref="A28:O28"/>
    <mergeCell ref="J9:K9"/>
    <mergeCell ref="L9:M9"/>
    <mergeCell ref="A9:A10"/>
    <mergeCell ref="C48:E48"/>
    <mergeCell ref="F43:I43"/>
    <mergeCell ref="J43:M43"/>
    <mergeCell ref="C44:E45"/>
    <mergeCell ref="F44:G44"/>
    <mergeCell ref="H44:I44"/>
    <mergeCell ref="J44:K44"/>
    <mergeCell ref="A19:A20"/>
    <mergeCell ref="B19:C19"/>
    <mergeCell ref="A27:O27"/>
    <mergeCell ref="A53:O53"/>
    <mergeCell ref="A18:O18"/>
    <mergeCell ref="C50:E50"/>
    <mergeCell ref="C39:E39"/>
    <mergeCell ref="A8:O8"/>
    <mergeCell ref="C47:E47"/>
    <mergeCell ref="C46:E46"/>
    <mergeCell ref="L44:M44"/>
    <mergeCell ref="C38:E38"/>
    <mergeCell ref="N19:O19"/>
    <mergeCell ref="C49:E49"/>
    <mergeCell ref="D9:E9"/>
    <mergeCell ref="H19:I19"/>
    <mergeCell ref="A30:O30"/>
    <mergeCell ref="C32:E32"/>
    <mergeCell ref="F9:G9"/>
    <mergeCell ref="C43:E43"/>
    <mergeCell ref="J32:M32"/>
    <mergeCell ref="J33:K33"/>
    <mergeCell ref="F32:I32"/>
    <mergeCell ref="L33:M33"/>
    <mergeCell ref="C35:E35"/>
    <mergeCell ref="C33:E34"/>
    <mergeCell ref="C37:E37"/>
    <mergeCell ref="F33:G33"/>
    <mergeCell ref="H33:I33"/>
    <mergeCell ref="C36:E36"/>
    <mergeCell ref="C40:E40"/>
    <mergeCell ref="L1:M1"/>
    <mergeCell ref="A4:O4"/>
    <mergeCell ref="N9:O9"/>
    <mergeCell ref="A6:O6"/>
    <mergeCell ref="B9:C9"/>
    <mergeCell ref="H9:I9"/>
    <mergeCell ref="J19:K19"/>
    <mergeCell ref="L19:M19"/>
    <mergeCell ref="F19:G19"/>
    <mergeCell ref="D19:E19"/>
    <mergeCell ref="A5:O5"/>
  </mergeCells>
  <phoneticPr fontId="19" type="noConversion"/>
  <dataValidations count="2">
    <dataValidation type="whole" allowBlank="1" showInputMessage="1" showErrorMessage="1" sqref="L16 L26">
      <formula1>0</formula1>
      <formula2>10000</formula2>
    </dataValidation>
    <dataValidation allowBlank="1" showInputMessage="1" showErrorMessage="1" sqref="K21:K22 B11:B16 N26:O26 G21:G22 N21:N25 I21:I22 M21:M22 F37:F40 L37:L40 C11:C12 D11:D16 E11:E12 F11:F16 G11:G12 H11:H16 I11:I12 K11:K12 M46:N47 L11:L15 C21:C22 E21:E22 J46:J51 O21:O22 L46:L51 F48:F51 J37:J40 H37:H40 L21:L25 J11:J16 F35:N36 D21:D26 N11:O16 M11:M12 F46:G47 I46:I47 K46:K47 F21:F26 J21:J26 H21:H26 B21:B26 H46:H51"/>
  </dataValidations>
  <hyperlinks>
    <hyperlink ref="I2" location="Início!A1" display="Início"/>
    <hyperlink ref="M2" location="'4_Indisciplina'!A1" display="Seguinte"/>
    <hyperlink ref="K2" location="'2_Av I'!A1" display="Anterior"/>
  </hyperlinks>
  <printOptions horizontalCentered="1"/>
  <pageMargins left="0.15748031496062992" right="0.19685039370078741" top="0.86614173228346458" bottom="0.59055118110236227" header="0.27559055118110237" footer="0.31496062992125984"/>
  <pageSetup paperSize="9" orientation="portrait" r:id="rId1"/>
  <headerFooter alignWithMargins="0">
    <oddHeader>&amp;C&amp;"Calibri,Negrito"&amp;16Relatório TEIP 2016/2017</oddHeader>
    <oddFooter>&amp;RPág.&amp;P de &amp;N da secção 3</oddFooter>
  </headerFooter>
  <rowBreaks count="1" manualBreakCount="1">
    <brk id="28" max="16383"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1"/>
  <dimension ref="A1:AB28"/>
  <sheetViews>
    <sheetView showGridLines="0" topLeftCell="A22" workbookViewId="0">
      <selection activeCell="A23" sqref="A23:L23"/>
    </sheetView>
  </sheetViews>
  <sheetFormatPr defaultRowHeight="13.2" x14ac:dyDescent="0.25"/>
  <cols>
    <col min="1" max="1" width="9.5546875" customWidth="1"/>
    <col min="2" max="2" width="12" customWidth="1"/>
    <col min="3" max="3" width="14.33203125" customWidth="1"/>
    <col min="4" max="4" width="9.88671875" customWidth="1"/>
    <col min="5" max="6" width="12.109375" customWidth="1"/>
    <col min="7" max="9" width="9.5546875" customWidth="1"/>
    <col min="10" max="10" width="11.88671875" customWidth="1"/>
    <col min="11" max="11" width="9.33203125" customWidth="1"/>
    <col min="12" max="12" width="13" customWidth="1"/>
    <col min="13" max="13" width="13" style="114" hidden="1" customWidth="1"/>
    <col min="14" max="14" width="12.109375" hidden="1" customWidth="1"/>
    <col min="15" max="15" width="9.5546875" customWidth="1"/>
  </cols>
  <sheetData>
    <row r="1" spans="1:23" s="13" customFormat="1" ht="30" customHeight="1" x14ac:dyDescent="0.25">
      <c r="A1" s="28" t="str">
        <f>IF(Início!B6&lt;&gt;"",Início!B6,"")</f>
        <v>Agrupamento de Escolas Miguel Torga</v>
      </c>
      <c r="B1" s="28"/>
      <c r="C1" s="30"/>
      <c r="D1" s="30"/>
      <c r="E1" s="30"/>
      <c r="F1" s="30"/>
      <c r="G1" s="31"/>
      <c r="H1" s="30"/>
      <c r="I1" s="31"/>
      <c r="J1" s="30"/>
      <c r="K1" s="524">
        <f>IF(Início!G5&gt;0,Início!G5,"")</f>
        <v>1115498</v>
      </c>
      <c r="L1" s="582"/>
      <c r="M1" s="109">
        <f>K1</f>
        <v>1115498</v>
      </c>
    </row>
    <row r="2" spans="1:23" ht="13.8" x14ac:dyDescent="0.3">
      <c r="J2" s="57" t="s">
        <v>17</v>
      </c>
      <c r="K2" s="58" t="s">
        <v>19</v>
      </c>
      <c r="L2" s="57" t="s">
        <v>18</v>
      </c>
      <c r="M2" s="110"/>
      <c r="N2" s="43"/>
      <c r="O2" s="42"/>
    </row>
    <row r="3" spans="1:23" ht="23.25" customHeight="1" x14ac:dyDescent="0.25">
      <c r="A3" s="613" t="s">
        <v>35</v>
      </c>
      <c r="B3" s="613"/>
      <c r="C3" s="614"/>
      <c r="D3" s="614"/>
      <c r="E3" s="614"/>
      <c r="F3" s="614"/>
      <c r="G3" s="614"/>
      <c r="H3" s="614"/>
      <c r="I3" s="614"/>
      <c r="J3" s="580"/>
      <c r="K3" s="580"/>
      <c r="L3" s="580"/>
      <c r="M3" s="111"/>
      <c r="N3" s="54"/>
      <c r="P3" s="50"/>
      <c r="Q3" s="50"/>
      <c r="R3" s="50"/>
      <c r="S3" s="50"/>
      <c r="T3" s="50"/>
      <c r="U3" s="50"/>
      <c r="V3" s="50"/>
      <c r="W3" s="50"/>
    </row>
    <row r="4" spans="1:23" ht="12.75" customHeight="1" x14ac:dyDescent="0.25">
      <c r="A4" s="36"/>
      <c r="B4" s="36"/>
      <c r="C4" s="36"/>
      <c r="D4" s="36"/>
      <c r="E4" s="36"/>
      <c r="F4" s="36"/>
      <c r="G4" s="36"/>
      <c r="H4" s="36"/>
      <c r="I4" s="36"/>
      <c r="J4" s="36"/>
      <c r="K4" s="36"/>
      <c r="L4" s="36"/>
      <c r="M4" s="112"/>
      <c r="N4" s="54"/>
    </row>
    <row r="5" spans="1:23" ht="23.25" customHeight="1" x14ac:dyDescent="0.25">
      <c r="A5" s="613" t="s">
        <v>41</v>
      </c>
      <c r="B5" s="613"/>
      <c r="C5" s="614"/>
      <c r="D5" s="614"/>
      <c r="E5" s="614"/>
      <c r="F5" s="614"/>
      <c r="G5" s="614"/>
      <c r="H5" s="614"/>
      <c r="I5" s="614"/>
      <c r="J5" s="580"/>
      <c r="K5" s="580"/>
      <c r="L5" s="580"/>
      <c r="M5" s="111"/>
      <c r="N5" s="20"/>
    </row>
    <row r="6" spans="1:23" ht="24.75" customHeight="1" x14ac:dyDescent="0.25">
      <c r="A6" s="641"/>
      <c r="B6" s="641"/>
      <c r="C6" s="642"/>
      <c r="D6" s="642"/>
      <c r="E6" s="642"/>
      <c r="F6" s="642"/>
      <c r="G6" s="642"/>
      <c r="H6" s="642"/>
      <c r="I6" s="642"/>
      <c r="J6" s="642"/>
      <c r="K6" s="642"/>
      <c r="L6" s="642"/>
      <c r="M6" s="115"/>
      <c r="N6" s="86"/>
      <c r="O6" s="86"/>
      <c r="P6" s="86"/>
    </row>
    <row r="7" spans="1:23" s="15" customFormat="1" ht="30.75" customHeight="1" x14ac:dyDescent="0.25">
      <c r="A7" s="634" t="s">
        <v>49</v>
      </c>
      <c r="B7" s="634" t="s">
        <v>183</v>
      </c>
      <c r="C7" s="634" t="s">
        <v>333</v>
      </c>
      <c r="D7" s="637" t="s">
        <v>37</v>
      </c>
      <c r="E7" s="637" t="s">
        <v>39</v>
      </c>
      <c r="F7" s="639" t="s">
        <v>129</v>
      </c>
      <c r="G7" s="639" t="s">
        <v>130</v>
      </c>
      <c r="H7" s="643" t="s">
        <v>57</v>
      </c>
      <c r="I7" s="644"/>
      <c r="J7" s="639" t="s">
        <v>131</v>
      </c>
      <c r="K7" s="639" t="s">
        <v>132</v>
      </c>
      <c r="L7" s="639" t="s">
        <v>133</v>
      </c>
      <c r="M7" s="116"/>
    </row>
    <row r="8" spans="1:23" s="15" customFormat="1" ht="17.25" customHeight="1" x14ac:dyDescent="0.25">
      <c r="A8" s="635"/>
      <c r="B8" s="635"/>
      <c r="C8" s="636"/>
      <c r="D8" s="638"/>
      <c r="E8" s="638"/>
      <c r="F8" s="638"/>
      <c r="G8" s="640"/>
      <c r="H8" s="299" t="s">
        <v>334</v>
      </c>
      <c r="I8" s="300" t="s">
        <v>31</v>
      </c>
      <c r="J8" s="638"/>
      <c r="K8" s="638"/>
      <c r="L8" s="638"/>
      <c r="M8" s="117"/>
    </row>
    <row r="9" spans="1:23" s="180" customFormat="1" ht="17.25" customHeight="1" x14ac:dyDescent="0.25">
      <c r="A9" s="301" t="s">
        <v>161</v>
      </c>
      <c r="B9" s="385" t="s">
        <v>205</v>
      </c>
      <c r="C9" s="389">
        <v>1203</v>
      </c>
      <c r="D9" s="389">
        <v>4151</v>
      </c>
      <c r="E9" s="389">
        <v>379</v>
      </c>
      <c r="F9" s="390">
        <f t="shared" ref="F9:F18" si="0">IF(AND(E9&lt;&gt;"",C9&gt;0),E9/C9,"")</f>
        <v>0.31504571903574397</v>
      </c>
      <c r="G9" s="391">
        <f t="shared" ref="G9:G18" si="1">IF(AND(D9&lt;&gt;"",E9&gt;0),D9/E9,"")</f>
        <v>10.952506596306069</v>
      </c>
      <c r="H9" s="389">
        <v>2668</v>
      </c>
      <c r="I9" s="389">
        <v>68</v>
      </c>
      <c r="J9" s="389">
        <f t="shared" ref="J9:J18" si="2">IF(OR(H9&lt;&gt;"",I9&lt;&gt;""),H9+I9,"")</f>
        <v>2736</v>
      </c>
      <c r="K9" s="390">
        <f t="shared" ref="K9:K18" si="3">IF(AND(I9&lt;&gt;"",J9&gt;0),I9/J9,"")</f>
        <v>2.4853801169590642E-2</v>
      </c>
      <c r="L9" s="391">
        <f t="shared" ref="L9:L18" si="4">IF(AND(J9&lt;&gt;"",C9&gt;0),J9/C9,"")</f>
        <v>2.2743142144638404</v>
      </c>
      <c r="M9" s="194">
        <v>1</v>
      </c>
      <c r="N9" s="195" t="str">
        <f>IF(AND(SUM(D9:E9,H9:I9)&gt;0,OR(C9="",C9=0)),"ERRO! Não inseriu o n.º de alunos inscritos; ","")&amp;IF(AND(D9&gt;0,E9=0,E9=""),"ERRO! Existem ocorrências sem alunos envolvidos; ","")&amp;IF(AND(E9&gt;0,D9=0,D9=""),"ERRO! Existem alunos envolvidos sem ocorrências registadas; ","")&amp;IF(OR(AND(SUM(H9:I9)&lt;&gt;0,D9=0,D9=""),AND(SUM(H9:I9)&lt;&gt;0,E9=0,E9="")),"ERRO! Aplicaram medidas disciplinares sem ocorrências / alunos envolvidos em ocorrências; ","")</f>
        <v/>
      </c>
    </row>
    <row r="10" spans="1:23" s="180" customFormat="1" ht="17.25" customHeight="1" x14ac:dyDescent="0.25">
      <c r="A10" s="301" t="s">
        <v>143</v>
      </c>
      <c r="B10" s="385" t="s">
        <v>205</v>
      </c>
      <c r="C10" s="389">
        <v>1134</v>
      </c>
      <c r="D10" s="389">
        <v>1545</v>
      </c>
      <c r="E10" s="389">
        <v>300</v>
      </c>
      <c r="F10" s="390">
        <f t="shared" si="0"/>
        <v>0.26455026455026454</v>
      </c>
      <c r="G10" s="391">
        <f t="shared" si="1"/>
        <v>5.15</v>
      </c>
      <c r="H10" s="389">
        <v>1486</v>
      </c>
      <c r="I10" s="389">
        <v>92</v>
      </c>
      <c r="J10" s="389">
        <f t="shared" si="2"/>
        <v>1578</v>
      </c>
      <c r="K10" s="390">
        <f t="shared" si="3"/>
        <v>5.8301647655259824E-2</v>
      </c>
      <c r="L10" s="391">
        <f t="shared" si="4"/>
        <v>1.3915343915343916</v>
      </c>
      <c r="M10" s="194">
        <v>2</v>
      </c>
      <c r="N10" s="195" t="str">
        <f>IF(AND(SUM(D10:E10,H10:I10)&gt;0,OR(C10="",C10=0)),"ERRO! Não inseriu o n.º de alunos inscritos; ","")&amp;IF(AND(D10&gt;0,E10=0,E10=""),"ERRO! Existem ocorrências sem alunos envolvidos; ","")&amp;IF(AND(E10&gt;0,D10=0,D10=""),"ERRO! Existem alunos envolvidos sem ocorrências registadas; ","")&amp;IF(OR(AND(SUM(H10:I10)&lt;&gt;0,D10=0,D10=""),AND(SUM(H10:I10)&lt;&gt;0,E10=0,E10="")),"ERRO! Aplicaram medidas disciplinares sem ocorrências / alunos envolvidos em ocorrências; ","")</f>
        <v/>
      </c>
    </row>
    <row r="11" spans="1:23" s="180" customFormat="1" ht="17.25" customHeight="1" x14ac:dyDescent="0.25">
      <c r="A11" s="301" t="s">
        <v>158</v>
      </c>
      <c r="B11" s="385" t="s">
        <v>205</v>
      </c>
      <c r="C11" s="389">
        <v>1107</v>
      </c>
      <c r="D11" s="389">
        <v>1184</v>
      </c>
      <c r="E11" s="389">
        <v>411</v>
      </c>
      <c r="F11" s="390">
        <f t="shared" si="0"/>
        <v>0.37127371273712739</v>
      </c>
      <c r="G11" s="391">
        <f t="shared" si="1"/>
        <v>2.8807785888077859</v>
      </c>
      <c r="H11" s="389">
        <v>1139</v>
      </c>
      <c r="I11" s="389">
        <v>45</v>
      </c>
      <c r="J11" s="389">
        <f t="shared" si="2"/>
        <v>1184</v>
      </c>
      <c r="K11" s="390">
        <f t="shared" si="3"/>
        <v>3.8006756756756757E-2</v>
      </c>
      <c r="L11" s="391">
        <f t="shared" si="4"/>
        <v>1.069557362240289</v>
      </c>
      <c r="M11" s="194">
        <v>3</v>
      </c>
      <c r="N11" s="195"/>
    </row>
    <row r="12" spans="1:23" s="180" customFormat="1" ht="17.25" customHeight="1" x14ac:dyDescent="0.25">
      <c r="A12" s="301" t="s">
        <v>155</v>
      </c>
      <c r="B12" s="385" t="s">
        <v>205</v>
      </c>
      <c r="C12" s="389">
        <v>1055</v>
      </c>
      <c r="D12" s="389">
        <v>1676</v>
      </c>
      <c r="E12" s="389">
        <v>346</v>
      </c>
      <c r="F12" s="390">
        <f t="shared" si="0"/>
        <v>0.32796208530805687</v>
      </c>
      <c r="G12" s="391">
        <f t="shared" si="1"/>
        <v>4.8439306358381504</v>
      </c>
      <c r="H12" s="389">
        <v>960</v>
      </c>
      <c r="I12" s="389">
        <v>57</v>
      </c>
      <c r="J12" s="389">
        <f t="shared" si="2"/>
        <v>1017</v>
      </c>
      <c r="K12" s="390">
        <f t="shared" si="3"/>
        <v>5.6047197640117993E-2</v>
      </c>
      <c r="L12" s="391">
        <f t="shared" si="4"/>
        <v>0.9639810426540284</v>
      </c>
      <c r="M12" s="194">
        <v>4</v>
      </c>
      <c r="N12" s="195"/>
    </row>
    <row r="13" spans="1:23" s="183" customFormat="1" ht="17.25" customHeight="1" x14ac:dyDescent="0.25">
      <c r="A13" s="385" t="s">
        <v>191</v>
      </c>
      <c r="B13" s="385" t="s">
        <v>205</v>
      </c>
      <c r="C13" s="389">
        <v>1033</v>
      </c>
      <c r="D13" s="389">
        <v>1792</v>
      </c>
      <c r="E13" s="389">
        <v>365</v>
      </c>
      <c r="F13" s="390">
        <f t="shared" si="0"/>
        <v>0.35333978702807356</v>
      </c>
      <c r="G13" s="391">
        <f t="shared" si="1"/>
        <v>4.9095890410958907</v>
      </c>
      <c r="H13" s="389">
        <v>1145</v>
      </c>
      <c r="I13" s="389">
        <v>63</v>
      </c>
      <c r="J13" s="389">
        <f t="shared" si="2"/>
        <v>1208</v>
      </c>
      <c r="K13" s="390">
        <f t="shared" si="3"/>
        <v>5.2152317880794705E-2</v>
      </c>
      <c r="L13" s="391">
        <f t="shared" si="4"/>
        <v>1.1694094869312681</v>
      </c>
      <c r="M13" s="392">
        <v>5</v>
      </c>
      <c r="N13" s="183" t="str">
        <f t="shared" ref="N13:N18" si="5">IF(AND(SUM(D13:E13,H13:I13)&gt;0,OR(C13="",C13=0)),"ERRO! Não inseriu o n.º de alunos inscritos; ","")&amp;IF(AND(D13&gt;0,E13=0,E13=""),"ERRO! Existem ocorrências sem alunos envolvidos; ","")&amp;IF(AND(E13&gt;0,D13=0,D13=""),"ERRO! Existem alunos envolvidos sem ocorrências registadas; ","")&amp;IF(OR(AND(SUM(H13:I13)&lt;&gt;0,D13=0,D13=""),AND(SUM(H13:I13)&lt;&gt;0,E13=0,E13="")),"ERRO! Aplicaram medidas disciplinares sem ocorrências / alunos envolvidos em ocorrências; ","")</f>
        <v/>
      </c>
    </row>
    <row r="14" spans="1:23" s="180" customFormat="1" ht="17.25" customHeight="1" x14ac:dyDescent="0.25">
      <c r="A14" s="646" t="s">
        <v>302</v>
      </c>
      <c r="B14" s="385" t="s">
        <v>138</v>
      </c>
      <c r="C14" s="389">
        <f>IF('1_IAA'!C44&lt;&gt;"",'1_IAA'!C44,"")</f>
        <v>427</v>
      </c>
      <c r="D14" s="120">
        <v>131</v>
      </c>
      <c r="E14" s="119">
        <v>47</v>
      </c>
      <c r="F14" s="303">
        <f t="shared" si="0"/>
        <v>0.11007025761124122</v>
      </c>
      <c r="G14" s="304">
        <f t="shared" si="1"/>
        <v>2.7872340425531914</v>
      </c>
      <c r="H14" s="119">
        <v>4</v>
      </c>
      <c r="I14" s="119">
        <v>2</v>
      </c>
      <c r="J14" s="302">
        <f t="shared" si="2"/>
        <v>6</v>
      </c>
      <c r="K14" s="303">
        <f t="shared" si="3"/>
        <v>0.33333333333333331</v>
      </c>
      <c r="L14" s="304">
        <f t="shared" si="4"/>
        <v>1.405152224824356E-2</v>
      </c>
      <c r="M14" s="194"/>
      <c r="N14" s="195" t="str">
        <f t="shared" si="5"/>
        <v/>
      </c>
    </row>
    <row r="15" spans="1:23" s="180" customFormat="1" ht="17.25" customHeight="1" x14ac:dyDescent="0.25">
      <c r="A15" s="647"/>
      <c r="B15" s="385" t="s">
        <v>120</v>
      </c>
      <c r="C15" s="389">
        <f>IF('1_IAA'!C90&lt;&gt;"",'1_IAA'!C90,"")</f>
        <v>237</v>
      </c>
      <c r="D15" s="120">
        <v>956</v>
      </c>
      <c r="E15" s="119">
        <v>118</v>
      </c>
      <c r="F15" s="303">
        <f t="shared" si="0"/>
        <v>0.49789029535864981</v>
      </c>
      <c r="G15" s="304">
        <f t="shared" si="1"/>
        <v>8.101694915254237</v>
      </c>
      <c r="H15" s="119">
        <v>458</v>
      </c>
      <c r="I15" s="119">
        <v>7</v>
      </c>
      <c r="J15" s="302">
        <f t="shared" si="2"/>
        <v>465</v>
      </c>
      <c r="K15" s="303">
        <f t="shared" si="3"/>
        <v>1.5053763440860216E-2</v>
      </c>
      <c r="L15" s="304">
        <f t="shared" si="4"/>
        <v>1.9620253164556962</v>
      </c>
      <c r="M15" s="194"/>
      <c r="N15" s="195" t="str">
        <f t="shared" si="5"/>
        <v/>
      </c>
    </row>
    <row r="16" spans="1:23" s="180" customFormat="1" ht="17.25" customHeight="1" x14ac:dyDescent="0.25">
      <c r="A16" s="647"/>
      <c r="B16" s="385" t="s">
        <v>119</v>
      </c>
      <c r="C16" s="389">
        <f>IF('1_IAA'!C136&lt;&gt;"",'1_IAA'!C136,"")</f>
        <v>371</v>
      </c>
      <c r="D16" s="120">
        <v>1140</v>
      </c>
      <c r="E16" s="119">
        <v>237</v>
      </c>
      <c r="F16" s="303">
        <f t="shared" si="0"/>
        <v>0.63881401617250677</v>
      </c>
      <c r="G16" s="304">
        <f t="shared" si="1"/>
        <v>4.8101265822784809</v>
      </c>
      <c r="H16" s="119">
        <v>699</v>
      </c>
      <c r="I16" s="119">
        <v>35</v>
      </c>
      <c r="J16" s="302">
        <f t="shared" si="2"/>
        <v>734</v>
      </c>
      <c r="K16" s="303">
        <f t="shared" si="3"/>
        <v>4.7683923705722074E-2</v>
      </c>
      <c r="L16" s="304">
        <f t="shared" si="4"/>
        <v>1.9784366576819408</v>
      </c>
      <c r="M16" s="194"/>
      <c r="N16" s="195" t="str">
        <f t="shared" si="5"/>
        <v/>
      </c>
    </row>
    <row r="17" spans="1:28" s="180" customFormat="1" ht="17.25" customHeight="1" x14ac:dyDescent="0.25">
      <c r="A17" s="647"/>
      <c r="B17" s="385" t="s">
        <v>24</v>
      </c>
      <c r="C17" s="389" t="str">
        <f>IF('1_IAA'!C186&lt;&gt;"",'1_IAA'!C186,"")</f>
        <v/>
      </c>
      <c r="D17" s="120"/>
      <c r="E17" s="119"/>
      <c r="F17" s="303" t="str">
        <f t="shared" si="0"/>
        <v/>
      </c>
      <c r="G17" s="304" t="str">
        <f t="shared" si="1"/>
        <v/>
      </c>
      <c r="H17" s="119"/>
      <c r="I17" s="119"/>
      <c r="J17" s="302" t="str">
        <f t="shared" si="2"/>
        <v/>
      </c>
      <c r="K17" s="303" t="str">
        <f t="shared" si="3"/>
        <v/>
      </c>
      <c r="L17" s="304" t="str">
        <f t="shared" si="4"/>
        <v/>
      </c>
      <c r="M17" s="194"/>
      <c r="N17" s="195" t="str">
        <f t="shared" si="5"/>
        <v/>
      </c>
    </row>
    <row r="18" spans="1:28" s="180" customFormat="1" ht="17.25" customHeight="1" x14ac:dyDescent="0.25">
      <c r="A18" s="606"/>
      <c r="B18" s="385" t="s">
        <v>205</v>
      </c>
      <c r="C18" s="302">
        <f>IF(COUNT(C14:C17)&gt;0,SUM(C14:C17),"")</f>
        <v>1035</v>
      </c>
      <c r="D18" s="302">
        <f t="shared" ref="D18:E18" si="6">IF(COUNT(D14:D17)&gt;0,SUM(D14:D17),"")</f>
        <v>2227</v>
      </c>
      <c r="E18" s="302">
        <f t="shared" si="6"/>
        <v>402</v>
      </c>
      <c r="F18" s="303">
        <f t="shared" si="0"/>
        <v>0.38840579710144929</v>
      </c>
      <c r="G18" s="304">
        <f t="shared" si="1"/>
        <v>5.5398009950248754</v>
      </c>
      <c r="H18" s="302">
        <f t="shared" ref="H18" si="7">IF(COUNT(H14:H17)&gt;0,SUM(H14:H17),"")</f>
        <v>1161</v>
      </c>
      <c r="I18" s="302">
        <f t="shared" ref="I18" si="8">IF(COUNT(I14:I17)&gt;0,SUM(I14:I17),"")</f>
        <v>44</v>
      </c>
      <c r="J18" s="302">
        <f t="shared" si="2"/>
        <v>1205</v>
      </c>
      <c r="K18" s="303">
        <f t="shared" si="3"/>
        <v>3.6514522821576766E-2</v>
      </c>
      <c r="L18" s="304">
        <f t="shared" si="4"/>
        <v>1.1642512077294687</v>
      </c>
      <c r="M18" s="194"/>
      <c r="N18" s="195" t="str">
        <f t="shared" si="5"/>
        <v/>
      </c>
    </row>
    <row r="19" spans="1:28" s="56" customFormat="1" ht="60.75" customHeight="1" x14ac:dyDescent="0.25">
      <c r="A19" s="586" t="s">
        <v>332</v>
      </c>
      <c r="B19" s="586"/>
      <c r="C19" s="586"/>
      <c r="D19" s="586"/>
      <c r="E19" s="586"/>
      <c r="F19" s="586"/>
      <c r="G19" s="586"/>
      <c r="H19" s="586"/>
      <c r="I19" s="586"/>
      <c r="J19" s="645"/>
      <c r="K19" s="645"/>
      <c r="L19" s="645"/>
      <c r="M19" s="118"/>
      <c r="N19" s="54"/>
    </row>
    <row r="20" spans="1:28" s="14" customFormat="1" ht="33.75" customHeight="1" x14ac:dyDescent="0.25">
      <c r="A20" s="578" t="s">
        <v>295</v>
      </c>
      <c r="B20" s="578"/>
      <c r="C20" s="579"/>
      <c r="D20" s="579"/>
      <c r="E20" s="579"/>
      <c r="F20" s="579"/>
      <c r="G20" s="579"/>
      <c r="H20" s="579"/>
      <c r="I20" s="579"/>
      <c r="J20" s="579"/>
      <c r="K20" s="579"/>
      <c r="L20" s="579"/>
      <c r="M20" s="384"/>
      <c r="N20" s="384"/>
      <c r="O20" s="384"/>
      <c r="P20" s="384"/>
      <c r="Q20" s="384"/>
      <c r="R20" s="384"/>
      <c r="S20" s="384"/>
      <c r="T20" s="384"/>
      <c r="U20" s="384"/>
      <c r="V20" s="384"/>
      <c r="W20" s="384"/>
      <c r="X20" s="384"/>
      <c r="Y20" s="384"/>
      <c r="Z20" s="384"/>
      <c r="AA20" s="384"/>
      <c r="AB20" s="384"/>
    </row>
    <row r="21" spans="1:28" s="41" customFormat="1" ht="57" customHeight="1" x14ac:dyDescent="0.25">
      <c r="A21" s="599" t="s">
        <v>414</v>
      </c>
      <c r="B21" s="600"/>
      <c r="C21" s="600"/>
      <c r="D21" s="600"/>
      <c r="E21" s="600"/>
      <c r="F21" s="600"/>
      <c r="G21" s="600"/>
      <c r="H21" s="600"/>
      <c r="I21" s="600"/>
      <c r="J21" s="600"/>
      <c r="K21" s="600"/>
      <c r="L21" s="631"/>
      <c r="M21" s="113"/>
    </row>
    <row r="23" spans="1:28" ht="36" customHeight="1" x14ac:dyDescent="0.25">
      <c r="A23" s="613" t="s">
        <v>321</v>
      </c>
      <c r="B23" s="613"/>
      <c r="C23" s="614"/>
      <c r="D23" s="614"/>
      <c r="E23" s="614"/>
      <c r="F23" s="614"/>
      <c r="G23" s="614"/>
      <c r="H23" s="614"/>
      <c r="I23" s="614"/>
      <c r="J23" s="580"/>
      <c r="K23" s="580"/>
      <c r="L23" s="580"/>
      <c r="M23" s="111"/>
      <c r="N23" s="20"/>
    </row>
    <row r="25" spans="1:28" s="396" customFormat="1" ht="38.25" customHeight="1" x14ac:dyDescent="0.25">
      <c r="A25" s="393"/>
      <c r="B25" s="394"/>
      <c r="C25" s="650" t="s">
        <v>315</v>
      </c>
      <c r="D25" s="651"/>
      <c r="E25" s="651"/>
      <c r="F25" s="651"/>
      <c r="G25" s="650" t="s">
        <v>316</v>
      </c>
      <c r="H25" s="651"/>
      <c r="I25" s="650" t="s">
        <v>320</v>
      </c>
      <c r="J25" s="651"/>
      <c r="K25" s="651"/>
      <c r="L25" s="651"/>
      <c r="M25" s="395"/>
    </row>
    <row r="26" spans="1:28" ht="57.75" customHeight="1" x14ac:dyDescent="0.25">
      <c r="A26" s="648" t="s">
        <v>317</v>
      </c>
      <c r="B26" s="649"/>
      <c r="C26" s="652" t="s">
        <v>384</v>
      </c>
      <c r="D26" s="653"/>
      <c r="E26" s="653"/>
      <c r="F26" s="653"/>
      <c r="G26" s="654">
        <v>846</v>
      </c>
      <c r="H26" s="655"/>
      <c r="I26" s="656" t="s">
        <v>388</v>
      </c>
      <c r="J26" s="544"/>
      <c r="K26" s="544"/>
      <c r="L26" s="544"/>
    </row>
    <row r="27" spans="1:28" ht="57.75" customHeight="1" x14ac:dyDescent="0.25">
      <c r="A27" s="648" t="s">
        <v>318</v>
      </c>
      <c r="B27" s="649"/>
      <c r="C27" s="652" t="s">
        <v>385</v>
      </c>
      <c r="D27" s="653"/>
      <c r="E27" s="653"/>
      <c r="F27" s="653"/>
      <c r="G27" s="654">
        <v>516</v>
      </c>
      <c r="H27" s="655"/>
      <c r="I27" s="656" t="s">
        <v>389</v>
      </c>
      <c r="J27" s="544"/>
      <c r="K27" s="544"/>
      <c r="L27" s="544"/>
    </row>
    <row r="28" spans="1:28" ht="57.75" customHeight="1" x14ac:dyDescent="0.25">
      <c r="A28" s="648" t="s">
        <v>319</v>
      </c>
      <c r="B28" s="649"/>
      <c r="C28" s="652" t="s">
        <v>386</v>
      </c>
      <c r="D28" s="653"/>
      <c r="E28" s="653"/>
      <c r="F28" s="653"/>
      <c r="G28" s="654">
        <v>491</v>
      </c>
      <c r="H28" s="655"/>
      <c r="I28" s="656" t="s">
        <v>387</v>
      </c>
      <c r="J28" s="544"/>
      <c r="K28" s="544"/>
      <c r="L28" s="544"/>
    </row>
  </sheetData>
  <sheetProtection password="DC9F" sheet="1"/>
  <mergeCells count="35">
    <mergeCell ref="A23:L23"/>
    <mergeCell ref="A26:B26"/>
    <mergeCell ref="A27:B27"/>
    <mergeCell ref="A28:B28"/>
    <mergeCell ref="C25:F25"/>
    <mergeCell ref="C26:F26"/>
    <mergeCell ref="C27:F27"/>
    <mergeCell ref="C28:F28"/>
    <mergeCell ref="G25:H25"/>
    <mergeCell ref="G26:H26"/>
    <mergeCell ref="G27:H27"/>
    <mergeCell ref="G28:H28"/>
    <mergeCell ref="I25:L25"/>
    <mergeCell ref="I26:L26"/>
    <mergeCell ref="I27:L27"/>
    <mergeCell ref="I28:L28"/>
    <mergeCell ref="A21:L21"/>
    <mergeCell ref="H7:I7"/>
    <mergeCell ref="A19:L19"/>
    <mergeCell ref="A20:L20"/>
    <mergeCell ref="A14:A18"/>
    <mergeCell ref="B7:B8"/>
    <mergeCell ref="K1:L1"/>
    <mergeCell ref="A7:A8"/>
    <mergeCell ref="C7:C8"/>
    <mergeCell ref="D7:D8"/>
    <mergeCell ref="E7:E8"/>
    <mergeCell ref="F7:F8"/>
    <mergeCell ref="G7:G8"/>
    <mergeCell ref="A3:L3"/>
    <mergeCell ref="A5:L5"/>
    <mergeCell ref="J7:J8"/>
    <mergeCell ref="K7:K8"/>
    <mergeCell ref="L7:L8"/>
    <mergeCell ref="A6:L6"/>
  </mergeCells>
  <phoneticPr fontId="19" type="noConversion"/>
  <dataValidations count="2">
    <dataValidation type="whole" allowBlank="1" showInputMessage="1" showErrorMessage="1" sqref="H14:I17 D14:E17">
      <formula1>0</formula1>
      <formula2>10000</formula2>
    </dataValidation>
    <dataValidation type="whole" allowBlank="1" showInputMessage="1" showErrorMessage="1" error="Só aceita números inteiros" prompt="Inserir um número inteiro" sqref="G26:H28">
      <formula1>0</formula1>
      <formula2>2000</formula2>
    </dataValidation>
  </dataValidations>
  <hyperlinks>
    <hyperlink ref="J2" location="Início!A1" display="Início"/>
    <hyperlink ref="L2" location="'5.1 - Metas Gerais'!A1" display="Seguinte"/>
    <hyperlink ref="K2" location="'3_Av Ext'!A1" display="Anterior"/>
  </hyperlinks>
  <printOptions horizontalCentered="1"/>
  <pageMargins left="0.74803149606299213" right="0.74803149606299213" top="0.86614173228346458" bottom="0.59055118110236227" header="0.27559055118110237" footer="0.31496062992125984"/>
  <pageSetup paperSize="9" orientation="landscape" r:id="rId1"/>
  <headerFooter alignWithMargins="0">
    <oddHeader>&amp;C&amp;"Calibri,Negrito"&amp;16Relatório TEIP 2016/2017</oddHeader>
    <oddFooter>&amp;RPág.&amp;P de &amp;N da secção 4</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4"/>
  <dimension ref="A1:AA135"/>
  <sheetViews>
    <sheetView tabSelected="1" topLeftCell="A70" zoomScaleNormal="100" workbookViewId="0">
      <selection activeCell="C12" sqref="C12"/>
    </sheetView>
  </sheetViews>
  <sheetFormatPr defaultColWidth="9.109375" defaultRowHeight="14.4" x14ac:dyDescent="0.3"/>
  <cols>
    <col min="1" max="1" width="7.88671875" style="205" customWidth="1"/>
    <col min="2" max="2" width="20.5546875" style="205" customWidth="1"/>
    <col min="3" max="13" width="10.88671875" style="205" customWidth="1"/>
    <col min="14" max="14" width="8.109375" style="283" hidden="1" customWidth="1"/>
    <col min="15" max="15" width="12.33203125" style="283" hidden="1" customWidth="1"/>
    <col min="16" max="16" width="9.6640625" style="283" hidden="1" customWidth="1"/>
    <col min="17" max="17" width="9.5546875" style="283" hidden="1" customWidth="1"/>
    <col min="18" max="18" width="6.44140625" style="283" hidden="1" customWidth="1"/>
    <col min="19" max="19" width="9.109375" style="206" hidden="1" customWidth="1"/>
    <col min="20" max="21" width="9.109375" style="206" customWidth="1"/>
    <col min="22" max="31" width="9.109375" style="205" customWidth="1"/>
    <col min="32" max="16384" width="9.109375" style="205"/>
  </cols>
  <sheetData>
    <row r="1" spans="1:27" s="202" customFormat="1" ht="30" customHeight="1" x14ac:dyDescent="0.25">
      <c r="A1" s="197" t="str">
        <f>IF(Início!B6&lt;&gt;"",Início!B6,"")</f>
        <v>Agrupamento de Escolas Miguel Torga</v>
      </c>
      <c r="B1" s="197"/>
      <c r="C1" s="198"/>
      <c r="D1" s="198"/>
      <c r="E1" s="198"/>
      <c r="F1" s="199"/>
      <c r="G1" s="200"/>
      <c r="H1" s="200"/>
      <c r="I1" s="200"/>
      <c r="J1" s="200"/>
      <c r="K1" s="200"/>
      <c r="L1" s="200"/>
      <c r="M1" s="201">
        <f>IF(Início!G5&gt;0,Início!G5,"")</f>
        <v>1115498</v>
      </c>
      <c r="N1" s="281">
        <f>M1</f>
        <v>1115498</v>
      </c>
      <c r="O1" s="281"/>
      <c r="P1" s="281"/>
      <c r="Q1" s="281"/>
      <c r="R1" s="281"/>
    </row>
    <row r="2" spans="1:27" s="203" customFormat="1" ht="15" customHeight="1" x14ac:dyDescent="0.25">
      <c r="J2" s="430" t="s">
        <v>17</v>
      </c>
      <c r="K2" s="431" t="s">
        <v>19</v>
      </c>
      <c r="L2" s="430" t="s">
        <v>18</v>
      </c>
      <c r="N2" s="282"/>
      <c r="O2" s="282"/>
      <c r="P2" s="282"/>
      <c r="Q2" s="282"/>
      <c r="R2" s="282"/>
      <c r="S2" s="204"/>
      <c r="T2" s="204"/>
      <c r="U2" s="204"/>
    </row>
    <row r="3" spans="1:27" ht="8.25" customHeight="1" x14ac:dyDescent="0.3"/>
    <row r="4" spans="1:27" ht="38.25" customHeight="1" x14ac:dyDescent="0.45">
      <c r="A4" s="657" t="s">
        <v>340</v>
      </c>
      <c r="B4" s="657"/>
      <c r="C4" s="657"/>
      <c r="D4" s="657"/>
      <c r="E4" s="657"/>
      <c r="F4" s="657"/>
      <c r="G4" s="657"/>
      <c r="H4" s="657"/>
      <c r="I4" s="658"/>
      <c r="J4" s="658"/>
      <c r="K4" s="658"/>
      <c r="L4" s="658"/>
      <c r="M4" s="658"/>
    </row>
    <row r="5" spans="1:27" s="401" customFormat="1" ht="52.5" customHeight="1" x14ac:dyDescent="0.25">
      <c r="A5" s="681" t="s">
        <v>347</v>
      </c>
      <c r="B5" s="582"/>
      <c r="C5" s="582"/>
      <c r="D5" s="582"/>
      <c r="E5" s="582"/>
      <c r="F5" s="582"/>
      <c r="G5" s="582"/>
      <c r="H5" s="582"/>
      <c r="I5" s="582"/>
      <c r="J5" s="582"/>
      <c r="K5" s="582"/>
      <c r="L5" s="582"/>
      <c r="M5" s="582"/>
      <c r="S5" s="402"/>
      <c r="T5" s="402"/>
      <c r="U5" s="402"/>
    </row>
    <row r="6" spans="1:27" ht="36.75" customHeight="1" x14ac:dyDescent="0.4">
      <c r="A6" s="659" t="s">
        <v>61</v>
      </c>
      <c r="B6" s="659"/>
      <c r="C6" s="659"/>
      <c r="D6" s="659"/>
      <c r="E6" s="659"/>
      <c r="F6" s="659"/>
      <c r="G6" s="659"/>
      <c r="H6" s="659"/>
      <c r="I6" s="659"/>
      <c r="J6" s="659"/>
      <c r="K6" s="659"/>
      <c r="L6" s="660"/>
      <c r="M6" s="660"/>
      <c r="R6" s="400"/>
    </row>
    <row r="7" spans="1:27" ht="8.25" customHeight="1" x14ac:dyDescent="0.3"/>
    <row r="8" spans="1:27" ht="9" customHeight="1" x14ac:dyDescent="0.3"/>
    <row r="9" spans="1:27" ht="30" customHeight="1" x14ac:dyDescent="0.3">
      <c r="A9" s="672" t="s">
        <v>247</v>
      </c>
      <c r="B9" s="673"/>
      <c r="C9" s="674"/>
      <c r="D9" s="674"/>
      <c r="E9" s="674"/>
      <c r="F9" s="674"/>
      <c r="G9" s="674"/>
      <c r="H9" s="674"/>
      <c r="I9" s="674"/>
      <c r="J9" s="674"/>
      <c r="K9" s="674"/>
      <c r="L9" s="674"/>
      <c r="M9" s="675"/>
    </row>
    <row r="10" spans="1:27" s="203" customFormat="1" ht="19.5" customHeight="1" x14ac:dyDescent="0.25">
      <c r="A10" s="676"/>
      <c r="B10" s="677"/>
      <c r="C10" s="676" t="s">
        <v>70</v>
      </c>
      <c r="D10" s="678"/>
      <c r="E10" s="678"/>
      <c r="F10" s="678"/>
      <c r="G10" s="677"/>
      <c r="H10" s="676" t="s">
        <v>62</v>
      </c>
      <c r="I10" s="679"/>
      <c r="J10" s="680"/>
      <c r="K10" s="676" t="s">
        <v>71</v>
      </c>
      <c r="L10" s="679"/>
      <c r="M10" s="680"/>
      <c r="N10" s="282"/>
      <c r="O10" s="282"/>
      <c r="P10" s="282"/>
      <c r="Q10" s="282"/>
      <c r="R10" s="282"/>
      <c r="S10" s="204"/>
      <c r="T10" s="204"/>
      <c r="U10" s="204"/>
    </row>
    <row r="11" spans="1:27" s="211" customFormat="1" ht="74.25" customHeight="1" x14ac:dyDescent="0.25">
      <c r="A11" s="665" t="s">
        <v>63</v>
      </c>
      <c r="B11" s="666"/>
      <c r="C11" s="207">
        <v>5</v>
      </c>
      <c r="D11" s="207">
        <v>4</v>
      </c>
      <c r="E11" s="207">
        <v>3</v>
      </c>
      <c r="F11" s="207">
        <v>2</v>
      </c>
      <c r="G11" s="207">
        <v>1</v>
      </c>
      <c r="H11" s="208" t="s">
        <v>64</v>
      </c>
      <c r="I11" s="208" t="s">
        <v>65</v>
      </c>
      <c r="J11" s="209" t="s">
        <v>66</v>
      </c>
      <c r="K11" s="208" t="s">
        <v>64</v>
      </c>
      <c r="L11" s="208" t="s">
        <v>65</v>
      </c>
      <c r="M11" s="209" t="s">
        <v>66</v>
      </c>
      <c r="N11" s="284"/>
      <c r="O11" s="284"/>
      <c r="P11" s="284"/>
      <c r="Q11" s="284"/>
      <c r="S11" s="210"/>
      <c r="T11" s="210"/>
      <c r="U11" s="210"/>
    </row>
    <row r="12" spans="1:27" s="203" customFormat="1" ht="18" customHeight="1" x14ac:dyDescent="0.25">
      <c r="A12" s="667" t="s">
        <v>303</v>
      </c>
      <c r="B12" s="668"/>
      <c r="C12" s="312">
        <f>IF('3_Av Ext'!B16&lt;&gt;"",'3_Av Ext'!B16,"")</f>
        <v>2</v>
      </c>
      <c r="D12" s="312">
        <f>IF('3_Av Ext'!D16&lt;&gt;"",'3_Av Ext'!D16,"")</f>
        <v>8</v>
      </c>
      <c r="E12" s="312">
        <f>IF('3_Av Ext'!F16&lt;&gt;"",'3_Av Ext'!F16,"")</f>
        <v>44</v>
      </c>
      <c r="F12" s="312">
        <f>IF('3_Av Ext'!H16&lt;&gt;"",'3_Av Ext'!H16,"")</f>
        <v>34</v>
      </c>
      <c r="G12" s="312">
        <f>IF('3_Av Ext'!J16&lt;&gt;"",'3_Av Ext'!J16,"")</f>
        <v>0</v>
      </c>
      <c r="H12" s="212">
        <f>IF(SUM(C12:G12)&gt;0,SUM(C12:E12)/SUM(C12:G12),"")</f>
        <v>0.61363636363636365</v>
      </c>
      <c r="I12" s="212">
        <v>0.745</v>
      </c>
      <c r="J12" s="213">
        <f>IF(H12&lt;&gt;"",H12-I12,"")</f>
        <v>-0.13136363636363635</v>
      </c>
      <c r="K12" s="214">
        <f>IF(SUM(C12:G12)&gt;0,(C12*5+D12*4+E12*3+F12*2+G12*1)/SUM(C12:G12),"")</f>
        <v>2.75</v>
      </c>
      <c r="L12" s="214">
        <v>3.01</v>
      </c>
      <c r="M12" s="215">
        <f>IF(K12&lt;&gt;"",K12-L12,"")</f>
        <v>-0.25999999999999979</v>
      </c>
      <c r="N12" s="282">
        <f>IF(AND(COUNT(C12:G12)&lt;&gt;0,I12&lt;&gt;"",L12&lt;&gt;""),1,0)</f>
        <v>1</v>
      </c>
      <c r="O12" s="282"/>
      <c r="P12" s="282"/>
      <c r="Q12" s="284"/>
      <c r="R12" s="211"/>
      <c r="S12" s="210"/>
      <c r="T12" s="210"/>
      <c r="U12" s="210"/>
      <c r="V12" s="211"/>
      <c r="W12" s="211"/>
      <c r="X12" s="211"/>
      <c r="Y12" s="211"/>
      <c r="Z12" s="211"/>
      <c r="AA12" s="211"/>
    </row>
    <row r="13" spans="1:27" s="203" customFormat="1" ht="12" customHeight="1" x14ac:dyDescent="0.25">
      <c r="A13" s="420"/>
      <c r="B13" s="421"/>
      <c r="C13" s="230" t="s">
        <v>72</v>
      </c>
      <c r="D13" s="216"/>
      <c r="E13" s="216"/>
      <c r="F13" s="216"/>
      <c r="G13" s="216"/>
      <c r="H13" s="217"/>
      <c r="I13" s="218"/>
      <c r="J13" s="217"/>
      <c r="K13" s="219"/>
      <c r="L13" s="220"/>
      <c r="M13" s="221"/>
      <c r="N13" s="282"/>
      <c r="O13" s="282"/>
      <c r="P13" s="282"/>
      <c r="Q13" s="284"/>
      <c r="R13" s="211"/>
      <c r="S13" s="210"/>
      <c r="T13" s="210"/>
      <c r="U13" s="210"/>
      <c r="V13" s="211"/>
      <c r="W13" s="211"/>
      <c r="X13" s="211"/>
      <c r="Y13" s="211"/>
      <c r="Z13" s="211"/>
      <c r="AA13" s="211"/>
    </row>
    <row r="14" spans="1:27" s="226" customFormat="1" ht="24" customHeight="1" x14ac:dyDescent="0.3">
      <c r="A14" s="222"/>
      <c r="B14" s="223"/>
      <c r="C14" s="224"/>
      <c r="D14" s="224"/>
      <c r="E14" s="224"/>
      <c r="F14" s="669" t="s">
        <v>67</v>
      </c>
      <c r="G14" s="669"/>
      <c r="H14" s="669" t="s">
        <v>186</v>
      </c>
      <c r="I14" s="669"/>
      <c r="J14" s="669" t="s">
        <v>114</v>
      </c>
      <c r="K14" s="669"/>
      <c r="L14" s="670" t="s">
        <v>115</v>
      </c>
      <c r="M14" s="671"/>
      <c r="N14" s="285"/>
      <c r="O14" s="286"/>
      <c r="P14" s="286"/>
      <c r="Q14" s="284"/>
      <c r="R14" s="211"/>
      <c r="S14" s="210"/>
      <c r="T14" s="210"/>
      <c r="U14" s="210"/>
      <c r="V14" s="211"/>
      <c r="W14" s="211"/>
      <c r="X14" s="211"/>
      <c r="Y14" s="211"/>
      <c r="Z14" s="211"/>
      <c r="AA14" s="211"/>
    </row>
    <row r="15" spans="1:27" s="203" customFormat="1" ht="51.75" customHeight="1" x14ac:dyDescent="0.25">
      <c r="A15" s="689" t="s">
        <v>112</v>
      </c>
      <c r="B15" s="227" t="s">
        <v>68</v>
      </c>
      <c r="C15" s="691" t="s">
        <v>134</v>
      </c>
      <c r="D15" s="692"/>
      <c r="E15" s="693"/>
      <c r="F15" s="694">
        <v>-0.1409</v>
      </c>
      <c r="G15" s="695"/>
      <c r="H15" s="694">
        <v>-9.0899999999999995E-2</v>
      </c>
      <c r="I15" s="695"/>
      <c r="J15" s="696">
        <f>J12</f>
        <v>-0.13136363636363635</v>
      </c>
      <c r="K15" s="697"/>
      <c r="L15" s="698" t="str">
        <f>IF(N12=1,IF(AND(H15&lt;&gt;"",J15&lt;&gt;""),IF(J15&gt;=H15,"Submeta cumprida","Submeta não cumprida"),""),"")</f>
        <v>Submeta não cumprida</v>
      </c>
      <c r="M15" s="699"/>
      <c r="N15" s="287">
        <f>IF(L15="Submeta cumprida",1,0)</f>
        <v>0</v>
      </c>
      <c r="O15" s="282"/>
      <c r="P15" s="282"/>
      <c r="Q15" s="282"/>
      <c r="R15" s="282"/>
      <c r="S15" s="204"/>
      <c r="T15" s="204"/>
      <c r="U15" s="204"/>
    </row>
    <row r="16" spans="1:27" s="203" customFormat="1" ht="51.75" customHeight="1" x14ac:dyDescent="0.25">
      <c r="A16" s="690"/>
      <c r="B16" s="228" t="s">
        <v>69</v>
      </c>
      <c r="C16" s="700" t="s">
        <v>135</v>
      </c>
      <c r="D16" s="701"/>
      <c r="E16" s="702"/>
      <c r="F16" s="661">
        <v>-0.26</v>
      </c>
      <c r="G16" s="662"/>
      <c r="H16" s="661">
        <v>-0.16</v>
      </c>
      <c r="I16" s="662"/>
      <c r="J16" s="663">
        <f>M12</f>
        <v>-0.25999999999999979</v>
      </c>
      <c r="K16" s="664"/>
      <c r="L16" s="682" t="str">
        <f>IF(N12=1,IF(AND(H16&lt;&gt;"",J16&lt;&gt;""),IF(J16&gt;=H16,"Submeta cumprida","Submeta não cumprida"),""),"")</f>
        <v>Submeta não cumprida</v>
      </c>
      <c r="M16" s="683"/>
      <c r="N16" s="287">
        <f>IF(L16="Submeta cumprida",1,0)</f>
        <v>0</v>
      </c>
      <c r="O16" s="282"/>
      <c r="P16" s="282"/>
      <c r="Q16" s="282"/>
      <c r="R16" s="282"/>
      <c r="S16" s="204"/>
      <c r="T16" s="204"/>
      <c r="U16" s="204"/>
    </row>
    <row r="17" spans="1:21" s="203" customFormat="1" ht="24" customHeight="1" x14ac:dyDescent="0.2">
      <c r="A17" s="684" t="str">
        <f>IF(H15&lt;&gt;"","Para obter sucesso na Prova 1 é necessário cumprir as submetas     A","")</f>
        <v>Para obter sucesso na Prova 1 é necessário cumprir as submetas     A</v>
      </c>
      <c r="B17" s="685"/>
      <c r="C17" s="685"/>
      <c r="D17" s="685"/>
      <c r="E17" s="685"/>
      <c r="F17" s="425" t="str">
        <f>IF(F15&lt;&gt;"",IF(F15&lt;-0.05,"ou","e"),"")</f>
        <v>ou</v>
      </c>
      <c r="G17" s="229" t="str">
        <f>IF(H15&lt;&gt;"","B","")</f>
        <v>B</v>
      </c>
      <c r="H17" s="686" t="str">
        <f>IF(N12=1,IF(H15&lt;&gt;"",IF(N17=1,"Foi alcançado sucesso na Prova 1","Não foi alcançado sucesso na Prova 1"),""),"")</f>
        <v>Não foi alcançado sucesso na Prova 1</v>
      </c>
      <c r="I17" s="687"/>
      <c r="J17" s="687"/>
      <c r="K17" s="687"/>
      <c r="L17" s="687"/>
      <c r="M17" s="688"/>
      <c r="N17" s="282">
        <f>IF(F17&lt;&gt;"",IF(F17="ou",IF(OR(N15=1,N16=1),1,0),0)+IF(F17="e",IF(AND(N15=1,N16=1),1,0),0),"")</f>
        <v>0</v>
      </c>
      <c r="O17" s="282">
        <f>SUM(C12:G12)</f>
        <v>88</v>
      </c>
      <c r="P17" s="282"/>
      <c r="Q17" s="282"/>
      <c r="R17" s="282"/>
      <c r="S17" s="204"/>
      <c r="T17" s="204"/>
      <c r="U17" s="204"/>
    </row>
    <row r="18" spans="1:21" ht="9" customHeight="1" x14ac:dyDescent="0.3"/>
    <row r="19" spans="1:21" ht="30" customHeight="1" x14ac:dyDescent="0.3">
      <c r="A19" s="672" t="s">
        <v>248</v>
      </c>
      <c r="B19" s="673"/>
      <c r="C19" s="674"/>
      <c r="D19" s="674"/>
      <c r="E19" s="674"/>
      <c r="F19" s="674"/>
      <c r="G19" s="674"/>
      <c r="H19" s="674"/>
      <c r="I19" s="674"/>
      <c r="J19" s="674"/>
      <c r="K19" s="674"/>
      <c r="L19" s="674"/>
      <c r="M19" s="675"/>
    </row>
    <row r="20" spans="1:21" s="203" customFormat="1" ht="19.5" customHeight="1" x14ac:dyDescent="0.25">
      <c r="A20" s="676"/>
      <c r="B20" s="677"/>
      <c r="C20" s="676" t="s">
        <v>70</v>
      </c>
      <c r="D20" s="678"/>
      <c r="E20" s="678"/>
      <c r="F20" s="678"/>
      <c r="G20" s="677"/>
      <c r="H20" s="676" t="s">
        <v>62</v>
      </c>
      <c r="I20" s="679"/>
      <c r="J20" s="680"/>
      <c r="K20" s="676" t="s">
        <v>71</v>
      </c>
      <c r="L20" s="679"/>
      <c r="M20" s="680"/>
      <c r="N20" s="282"/>
      <c r="O20" s="282"/>
      <c r="P20" s="282"/>
      <c r="Q20" s="282"/>
      <c r="R20" s="282"/>
      <c r="S20" s="204"/>
      <c r="T20" s="204"/>
      <c r="U20" s="204"/>
    </row>
    <row r="21" spans="1:21" s="211" customFormat="1" ht="74.25" customHeight="1" x14ac:dyDescent="0.25">
      <c r="A21" s="665" t="s">
        <v>63</v>
      </c>
      <c r="B21" s="666"/>
      <c r="C21" s="207">
        <v>5</v>
      </c>
      <c r="D21" s="207">
        <v>4</v>
      </c>
      <c r="E21" s="207">
        <v>3</v>
      </c>
      <c r="F21" s="207">
        <v>2</v>
      </c>
      <c r="G21" s="207">
        <v>1</v>
      </c>
      <c r="H21" s="208" t="s">
        <v>64</v>
      </c>
      <c r="I21" s="208" t="s">
        <v>65</v>
      </c>
      <c r="J21" s="209" t="s">
        <v>66</v>
      </c>
      <c r="K21" s="208" t="s">
        <v>64</v>
      </c>
      <c r="L21" s="208" t="s">
        <v>65</v>
      </c>
      <c r="M21" s="209" t="s">
        <v>66</v>
      </c>
      <c r="N21" s="284"/>
      <c r="O21" s="284"/>
      <c r="P21" s="284"/>
      <c r="Q21" s="284"/>
      <c r="R21" s="284"/>
      <c r="S21" s="210"/>
      <c r="T21" s="210"/>
      <c r="U21" s="210"/>
    </row>
    <row r="22" spans="1:21" s="203" customFormat="1" ht="18" customHeight="1" x14ac:dyDescent="0.25">
      <c r="A22" s="667" t="s">
        <v>303</v>
      </c>
      <c r="B22" s="668"/>
      <c r="C22" s="312">
        <f>IF('3_Av Ext'!B26&lt;&gt;"",'3_Av Ext'!B26,"")</f>
        <v>1</v>
      </c>
      <c r="D22" s="312">
        <f>IF('3_Av Ext'!D26&lt;&gt;"",'3_Av Ext'!D26,"")</f>
        <v>9</v>
      </c>
      <c r="E22" s="312">
        <f>IF('3_Av Ext'!F26&lt;&gt;"",'3_Av Ext'!F26,"")</f>
        <v>12</v>
      </c>
      <c r="F22" s="312">
        <f>IF('3_Av Ext'!H26&lt;&gt;"",'3_Av Ext'!H26,"")</f>
        <v>41</v>
      </c>
      <c r="G22" s="312">
        <f>IF('3_Av Ext'!J26&lt;&gt;"",'3_Av Ext'!J26,"")</f>
        <v>25</v>
      </c>
      <c r="H22" s="212">
        <f>IF(SUM(C22:G22)&gt;0,SUM(C22:E22)/SUM(C22:G22),"")</f>
        <v>0.25</v>
      </c>
      <c r="I22" s="212">
        <v>0.53979999999999995</v>
      </c>
      <c r="J22" s="213">
        <f>IF(H22&lt;&gt;"",H22-I22,"")</f>
        <v>-0.28979999999999995</v>
      </c>
      <c r="K22" s="214">
        <f>IF(SUM(C22:G22)&gt;0,(C22*5+D22*4+E22*3+F22*2+G22*1)/SUM(C22:G22),"")</f>
        <v>2.0909090909090908</v>
      </c>
      <c r="L22" s="214">
        <v>2.79</v>
      </c>
      <c r="M22" s="215">
        <f>IF(K22&lt;&gt;"",K22-L22,"")</f>
        <v>-0.69909090909090921</v>
      </c>
      <c r="N22" s="282">
        <f>IF(AND(COUNT(C22:G22)&lt;&gt;0,I22&lt;&gt;"",L22&lt;&gt;""),1,0)</f>
        <v>1</v>
      </c>
      <c r="O22" s="282"/>
      <c r="P22" s="282"/>
      <c r="Q22" s="282"/>
      <c r="R22" s="282"/>
      <c r="S22" s="204"/>
      <c r="T22" s="204"/>
      <c r="U22" s="204"/>
    </row>
    <row r="23" spans="1:21" s="203" customFormat="1" ht="12" customHeight="1" x14ac:dyDescent="0.25">
      <c r="A23" s="420"/>
      <c r="B23" s="421"/>
      <c r="C23" s="230" t="s">
        <v>72</v>
      </c>
      <c r="D23" s="216"/>
      <c r="E23" s="216"/>
      <c r="F23" s="216"/>
      <c r="G23" s="216"/>
      <c r="H23" s="217"/>
      <c r="I23" s="218"/>
      <c r="J23" s="217"/>
      <c r="K23" s="219"/>
      <c r="L23" s="220"/>
      <c r="M23" s="221"/>
      <c r="N23" s="282"/>
      <c r="O23" s="282"/>
      <c r="P23" s="282"/>
      <c r="Q23" s="282"/>
      <c r="R23" s="282"/>
      <c r="S23" s="204"/>
      <c r="T23" s="204"/>
      <c r="U23" s="204"/>
    </row>
    <row r="24" spans="1:21" s="226" customFormat="1" ht="24" customHeight="1" x14ac:dyDescent="0.3">
      <c r="A24" s="222"/>
      <c r="B24" s="223"/>
      <c r="C24" s="224"/>
      <c r="D24" s="224"/>
      <c r="E24" s="224"/>
      <c r="F24" s="669" t="s">
        <v>67</v>
      </c>
      <c r="G24" s="669"/>
      <c r="H24" s="669" t="s">
        <v>186</v>
      </c>
      <c r="I24" s="669"/>
      <c r="J24" s="669" t="s">
        <v>114</v>
      </c>
      <c r="K24" s="669"/>
      <c r="L24" s="670" t="s">
        <v>115</v>
      </c>
      <c r="M24" s="671"/>
      <c r="N24" s="285"/>
      <c r="O24" s="286"/>
      <c r="P24" s="286"/>
      <c r="Q24" s="286"/>
      <c r="R24" s="286"/>
      <c r="S24" s="225"/>
      <c r="T24" s="225"/>
      <c r="U24" s="225"/>
    </row>
    <row r="25" spans="1:21" s="203" customFormat="1" ht="51.75" customHeight="1" x14ac:dyDescent="0.25">
      <c r="A25" s="689" t="s">
        <v>112</v>
      </c>
      <c r="B25" s="227" t="s">
        <v>68</v>
      </c>
      <c r="C25" s="691" t="s">
        <v>134</v>
      </c>
      <c r="D25" s="692"/>
      <c r="E25" s="693"/>
      <c r="F25" s="694">
        <v>-0.1497</v>
      </c>
      <c r="G25" s="695"/>
      <c r="H25" s="694">
        <v>-9.9699999999999997E-2</v>
      </c>
      <c r="I25" s="695"/>
      <c r="J25" s="696">
        <f>J22</f>
        <v>-0.28979999999999995</v>
      </c>
      <c r="K25" s="697"/>
      <c r="L25" s="698" t="str">
        <f>IF(N22=1,IF(AND(H25&lt;&gt;"",J25&lt;&gt;""),IF(J25&gt;=H25,"Submeta cumprida","Submeta não cumprida"),""),"")</f>
        <v>Submeta não cumprida</v>
      </c>
      <c r="M25" s="699"/>
      <c r="N25" s="287">
        <f>IF(L25="Submeta cumprida",1,0)</f>
        <v>0</v>
      </c>
      <c r="O25" s="282"/>
      <c r="P25" s="282"/>
      <c r="Q25" s="282"/>
      <c r="R25" s="282"/>
      <c r="S25" s="204"/>
      <c r="T25" s="204"/>
      <c r="U25" s="204"/>
    </row>
    <row r="26" spans="1:21" s="203" customFormat="1" ht="51.75" customHeight="1" x14ac:dyDescent="0.25">
      <c r="A26" s="690"/>
      <c r="B26" s="228" t="s">
        <v>69</v>
      </c>
      <c r="C26" s="700" t="s">
        <v>135</v>
      </c>
      <c r="D26" s="701"/>
      <c r="E26" s="702"/>
      <c r="F26" s="661">
        <v>-0.38</v>
      </c>
      <c r="G26" s="662"/>
      <c r="H26" s="661">
        <v>-0.28000000000000003</v>
      </c>
      <c r="I26" s="662"/>
      <c r="J26" s="663">
        <f>M22</f>
        <v>-0.69909090909090921</v>
      </c>
      <c r="K26" s="664"/>
      <c r="L26" s="682" t="str">
        <f>IF(N22=1,IF(AND(H26&lt;&gt;"",J26&lt;&gt;""),IF(J26&gt;=H26,"Submeta cumprida","Submeta não cumprida"),""),"")</f>
        <v>Submeta não cumprida</v>
      </c>
      <c r="M26" s="683"/>
      <c r="N26" s="287">
        <f>IF(L26="Submeta cumprida",1,0)</f>
        <v>0</v>
      </c>
      <c r="O26" s="282"/>
      <c r="P26" s="282"/>
      <c r="Q26" s="282"/>
      <c r="R26" s="282"/>
      <c r="S26" s="204"/>
      <c r="T26" s="204"/>
      <c r="U26" s="204"/>
    </row>
    <row r="27" spans="1:21" s="203" customFormat="1" ht="24" customHeight="1" x14ac:dyDescent="0.2">
      <c r="A27" s="684" t="str">
        <f>IF(H25&lt;&gt;"","Para obter sucesso na Prova 2 é necessário cumprir as submetas     A","")</f>
        <v>Para obter sucesso na Prova 2 é necessário cumprir as submetas     A</v>
      </c>
      <c r="B27" s="685"/>
      <c r="C27" s="685"/>
      <c r="D27" s="685"/>
      <c r="E27" s="685"/>
      <c r="F27" s="425" t="str">
        <f>IF(F25&lt;&gt;"",IF(F25&lt;-0.05,"ou","e"),"")</f>
        <v>ou</v>
      </c>
      <c r="G27" s="229" t="str">
        <f>IF(H25&lt;&gt;"","B","")</f>
        <v>B</v>
      </c>
      <c r="H27" s="686" t="str">
        <f>IF(N22=1,IF(H25&lt;&gt;"",IF(N27=1,"Foi alcançado sucesso na Prova 2","Não foi alcançado sucesso na Prova 2"),""),"")</f>
        <v>Não foi alcançado sucesso na Prova 2</v>
      </c>
      <c r="I27" s="687"/>
      <c r="J27" s="687"/>
      <c r="K27" s="687"/>
      <c r="L27" s="687"/>
      <c r="M27" s="688"/>
      <c r="N27" s="282">
        <f>IF(F27&lt;&gt;"",IF(F27="ou",IF(OR(N25=1,N26=1),1,0),0)+IF(F27="e",IF(AND(N25=1,N26=1),1,0),0),"")</f>
        <v>0</v>
      </c>
      <c r="O27" s="282">
        <f>SUM(C22:G22)</f>
        <v>88</v>
      </c>
      <c r="P27" s="282"/>
      <c r="Q27" s="282"/>
      <c r="R27" s="282"/>
      <c r="S27" s="204"/>
      <c r="T27" s="204"/>
      <c r="U27" s="204"/>
    </row>
    <row r="28" spans="1:21" ht="9" customHeight="1" x14ac:dyDescent="0.3"/>
    <row r="29" spans="1:21" ht="30" customHeight="1" x14ac:dyDescent="0.3">
      <c r="A29" s="231" t="s">
        <v>249</v>
      </c>
      <c r="B29" s="673" t="str">
        <f>IF(OR(C35&lt;&gt;""),"Português - 12.º Ano (Provas 239 e 639)","")</f>
        <v/>
      </c>
      <c r="C29" s="703"/>
      <c r="D29" s="703"/>
      <c r="E29" s="703"/>
      <c r="F29" s="703"/>
      <c r="G29" s="703"/>
      <c r="H29" s="703"/>
      <c r="I29" s="703"/>
      <c r="J29" s="703"/>
      <c r="K29" s="703"/>
      <c r="L29" s="704"/>
      <c r="M29" s="705"/>
    </row>
    <row r="30" spans="1:21" s="203" customFormat="1" ht="19.5" customHeight="1" x14ac:dyDescent="0.25">
      <c r="A30" s="676"/>
      <c r="B30" s="677"/>
      <c r="C30" s="676" t="s">
        <v>73</v>
      </c>
      <c r="D30" s="706"/>
      <c r="E30" s="676" t="s">
        <v>62</v>
      </c>
      <c r="F30" s="679"/>
      <c r="G30" s="680"/>
      <c r="H30" s="676" t="s">
        <v>71</v>
      </c>
      <c r="I30" s="679"/>
      <c r="J30" s="680"/>
      <c r="K30" s="420"/>
      <c r="L30" s="422"/>
      <c r="M30" s="423"/>
      <c r="N30" s="282"/>
      <c r="O30" s="282"/>
      <c r="P30" s="282"/>
      <c r="Q30" s="282"/>
      <c r="R30" s="282"/>
      <c r="S30" s="204"/>
      <c r="T30" s="204"/>
      <c r="U30" s="204"/>
    </row>
    <row r="31" spans="1:21" s="211" customFormat="1" ht="74.25" customHeight="1" x14ac:dyDescent="0.25">
      <c r="A31" s="665" t="s">
        <v>63</v>
      </c>
      <c r="B31" s="666"/>
      <c r="C31" s="208" t="s">
        <v>74</v>
      </c>
      <c r="D31" s="208" t="s">
        <v>75</v>
      </c>
      <c r="E31" s="208" t="s">
        <v>64</v>
      </c>
      <c r="F31" s="208" t="s">
        <v>65</v>
      </c>
      <c r="G31" s="209" t="s">
        <v>66</v>
      </c>
      <c r="H31" s="208" t="s">
        <v>64</v>
      </c>
      <c r="I31" s="208" t="s">
        <v>65</v>
      </c>
      <c r="J31" s="209" t="s">
        <v>66</v>
      </c>
      <c r="K31" s="232"/>
      <c r="L31" s="233"/>
      <c r="M31" s="234"/>
      <c r="N31" s="284"/>
      <c r="O31" s="284"/>
      <c r="P31" s="284"/>
      <c r="Q31" s="284"/>
      <c r="R31" s="284"/>
      <c r="S31" s="210"/>
      <c r="T31" s="210"/>
      <c r="U31" s="210"/>
    </row>
    <row r="32" spans="1:21" s="203" customFormat="1" ht="18" customHeight="1" x14ac:dyDescent="0.25">
      <c r="A32" s="667" t="s">
        <v>303</v>
      </c>
      <c r="B32" s="668"/>
      <c r="C32" s="313" t="str">
        <f>IF('3_Av Ext'!H40&lt;&gt;"",'3_Av Ext'!H40,"")</f>
        <v/>
      </c>
      <c r="D32" s="313" t="str">
        <f>IF('3_Av Ext'!F40&lt;&gt;"",'3_Av Ext'!F40,"")</f>
        <v/>
      </c>
      <c r="E32" s="235" t="str">
        <f>IF(SUM(C32:D32)&lt;&gt;0,C32/SUM(C32:D32),"")</f>
        <v/>
      </c>
      <c r="F32" s="235" t="str">
        <f>IF(E32&lt;&gt;"",70.56%,"")</f>
        <v/>
      </c>
      <c r="G32" s="236" t="str">
        <f>IF(E32&lt;&gt;"",E32-F32,"")</f>
        <v/>
      </c>
      <c r="H32" s="412" t="s">
        <v>118</v>
      </c>
      <c r="I32" s="412" t="str">
        <f>IF(H32&lt;&gt;"",10.97,"")</f>
        <v/>
      </c>
      <c r="J32" s="237" t="str">
        <f>IF(H32&lt;&gt;"",H32-I32,"")</f>
        <v/>
      </c>
      <c r="K32" s="238"/>
      <c r="L32" s="239"/>
      <c r="M32" s="240"/>
      <c r="N32" s="282">
        <f>IF(AND(COUNT(C32:D32)&lt;&gt;0,F32&lt;&gt;"",COUNT(H32:I32)&lt;&gt;0),1,0)</f>
        <v>0</v>
      </c>
      <c r="O32" s="282"/>
      <c r="P32" s="282"/>
      <c r="Q32" s="282"/>
      <c r="R32" s="282"/>
      <c r="S32" s="204"/>
      <c r="T32" s="204"/>
      <c r="U32" s="204"/>
    </row>
    <row r="33" spans="1:21" s="203" customFormat="1" ht="12" customHeight="1" x14ac:dyDescent="0.25">
      <c r="A33" s="420"/>
      <c r="B33" s="421"/>
      <c r="C33" s="230" t="s">
        <v>76</v>
      </c>
      <c r="D33" s="216"/>
      <c r="E33" s="216"/>
      <c r="F33" s="216"/>
      <c r="G33" s="216"/>
      <c r="H33" s="217"/>
      <c r="I33" s="218"/>
      <c r="J33" s="217"/>
      <c r="K33" s="219"/>
      <c r="L33" s="220"/>
      <c r="M33" s="221"/>
      <c r="N33" s="282"/>
      <c r="O33" s="282"/>
      <c r="P33" s="282"/>
      <c r="Q33" s="282"/>
      <c r="R33" s="282"/>
      <c r="S33" s="204"/>
      <c r="T33" s="204"/>
      <c r="U33" s="204"/>
    </row>
    <row r="34" spans="1:21" s="226" customFormat="1" ht="24" customHeight="1" x14ac:dyDescent="0.3">
      <c r="A34" s="222"/>
      <c r="B34" s="223"/>
      <c r="C34" s="224"/>
      <c r="D34" s="224"/>
      <c r="E34" s="224"/>
      <c r="F34" s="669" t="s">
        <v>67</v>
      </c>
      <c r="G34" s="669"/>
      <c r="H34" s="669" t="s">
        <v>186</v>
      </c>
      <c r="I34" s="669"/>
      <c r="J34" s="669" t="s">
        <v>114</v>
      </c>
      <c r="K34" s="669"/>
      <c r="L34" s="670" t="s">
        <v>115</v>
      </c>
      <c r="M34" s="671"/>
      <c r="N34" s="285"/>
      <c r="O34" s="286"/>
      <c r="P34" s="286"/>
      <c r="Q34" s="286"/>
      <c r="R34" s="286"/>
      <c r="S34" s="225"/>
      <c r="T34" s="225"/>
      <c r="U34" s="225"/>
    </row>
    <row r="35" spans="1:21" s="203" customFormat="1" ht="51.75" customHeight="1" x14ac:dyDescent="0.25">
      <c r="A35" s="689" t="s">
        <v>112</v>
      </c>
      <c r="B35" s="227" t="s">
        <v>68</v>
      </c>
      <c r="C35" s="691" t="s">
        <v>118</v>
      </c>
      <c r="D35" s="692"/>
      <c r="E35" s="693"/>
      <c r="F35" s="694" t="s">
        <v>118</v>
      </c>
      <c r="G35" s="695"/>
      <c r="H35" s="694" t="s">
        <v>118</v>
      </c>
      <c r="I35" s="695"/>
      <c r="J35" s="696" t="str">
        <f>G32</f>
        <v/>
      </c>
      <c r="K35" s="697"/>
      <c r="L35" s="698" t="str">
        <f>IF(N32=1,IF(AND(H35&lt;&gt;"",J35&lt;&gt;""),IF(J35&gt;=H35,"Submeta cumprida","Submeta não cumprida"),""),"")</f>
        <v/>
      </c>
      <c r="M35" s="699"/>
      <c r="N35" s="287">
        <f>IF(L35="Submeta cumprida",1,0)</f>
        <v>0</v>
      </c>
      <c r="O35" s="282"/>
      <c r="P35" s="282"/>
      <c r="Q35" s="282"/>
      <c r="R35" s="282"/>
      <c r="S35" s="204"/>
      <c r="T35" s="204"/>
      <c r="U35" s="204"/>
    </row>
    <row r="36" spans="1:21" s="203" customFormat="1" ht="51.75" customHeight="1" x14ac:dyDescent="0.25">
      <c r="A36" s="690"/>
      <c r="B36" s="228" t="s">
        <v>69</v>
      </c>
      <c r="C36" s="700" t="s">
        <v>118</v>
      </c>
      <c r="D36" s="701"/>
      <c r="E36" s="702"/>
      <c r="F36" s="661" t="s">
        <v>118</v>
      </c>
      <c r="G36" s="662"/>
      <c r="H36" s="661" t="s">
        <v>118</v>
      </c>
      <c r="I36" s="662"/>
      <c r="J36" s="663" t="str">
        <f>J32</f>
        <v/>
      </c>
      <c r="K36" s="664"/>
      <c r="L36" s="682" t="str">
        <f>IF(N32=1,IF(AND(H36&lt;&gt;"",J36&lt;&gt;""),IF(J36&gt;=H36,"Submeta cumprida","Submeta não cumprida"),""),"")</f>
        <v/>
      </c>
      <c r="M36" s="683"/>
      <c r="N36" s="287">
        <f>IF(L36="Submeta cumprida",1,0)</f>
        <v>0</v>
      </c>
      <c r="O36" s="282"/>
      <c r="P36" s="282"/>
      <c r="Q36" s="282"/>
      <c r="R36" s="282"/>
      <c r="S36" s="204"/>
      <c r="T36" s="204"/>
      <c r="U36" s="204"/>
    </row>
    <row r="37" spans="1:21" s="203" customFormat="1" ht="24" customHeight="1" x14ac:dyDescent="0.2">
      <c r="A37" s="684" t="str">
        <f>IF(H35&lt;&gt;"","Para obter sucesso na Prova 3 é necessário cumprir as submetas     A","")</f>
        <v/>
      </c>
      <c r="B37" s="685"/>
      <c r="C37" s="685"/>
      <c r="D37" s="685"/>
      <c r="E37" s="685"/>
      <c r="F37" s="425" t="str">
        <f>IF(F35&lt;&gt;"",IF(F35&lt;-0.05,"ou","e"),"")</f>
        <v/>
      </c>
      <c r="G37" s="229" t="str">
        <f>IF(H35&lt;&gt;"","B","")</f>
        <v/>
      </c>
      <c r="H37" s="686" t="str">
        <f>IF(N32=1,IF(H35&lt;&gt;"",IF(N37=1,"Foi alcançado sucesso na Prova 3","Não foi alcançado sucesso na Prova 3"),""),"")</f>
        <v/>
      </c>
      <c r="I37" s="687"/>
      <c r="J37" s="687"/>
      <c r="K37" s="687"/>
      <c r="L37" s="687"/>
      <c r="M37" s="688"/>
      <c r="N37" s="282" t="str">
        <f>IF(F37&lt;&gt;"",IF(F37="ou",IF(OR(N35=1,N36=1),1,0),0)+IF(F37="e",IF(AND(N35=1,N36=1),1,0),0),"")</f>
        <v/>
      </c>
      <c r="O37" s="314">
        <f>SUM(C32:D32)</f>
        <v>0</v>
      </c>
      <c r="P37" s="282"/>
      <c r="Q37" s="282"/>
      <c r="R37" s="282"/>
      <c r="S37" s="204"/>
      <c r="T37" s="204"/>
      <c r="U37" s="204"/>
    </row>
    <row r="38" spans="1:21" ht="9" customHeight="1" x14ac:dyDescent="0.3"/>
    <row r="39" spans="1:21" ht="30" customHeight="1" x14ac:dyDescent="0.3">
      <c r="A39" s="241" t="s">
        <v>250</v>
      </c>
      <c r="B39" s="707" t="s">
        <v>118</v>
      </c>
      <c r="C39" s="703"/>
      <c r="D39" s="703"/>
      <c r="E39" s="703"/>
      <c r="F39" s="703"/>
      <c r="G39" s="703"/>
      <c r="H39" s="703"/>
      <c r="I39" s="703"/>
      <c r="J39" s="703"/>
      <c r="K39" s="703"/>
      <c r="L39" s="704" t="str">
        <f>B39</f>
        <v/>
      </c>
      <c r="M39" s="705"/>
    </row>
    <row r="40" spans="1:21" s="203" customFormat="1" ht="19.5" customHeight="1" x14ac:dyDescent="0.25">
      <c r="A40" s="676"/>
      <c r="B40" s="677"/>
      <c r="C40" s="676" t="s">
        <v>73</v>
      </c>
      <c r="D40" s="706"/>
      <c r="E40" s="676" t="s">
        <v>62</v>
      </c>
      <c r="F40" s="679"/>
      <c r="G40" s="680"/>
      <c r="H40" s="676" t="s">
        <v>71</v>
      </c>
      <c r="I40" s="679"/>
      <c r="J40" s="680"/>
      <c r="K40" s="420"/>
      <c r="L40" s="422"/>
      <c r="M40" s="423"/>
      <c r="N40" s="282"/>
      <c r="O40" s="282"/>
      <c r="P40" s="282"/>
      <c r="Q40" s="282"/>
      <c r="R40" s="282"/>
      <c r="S40" s="204"/>
      <c r="T40" s="204"/>
      <c r="U40" s="204"/>
    </row>
    <row r="41" spans="1:21" s="211" customFormat="1" ht="74.25" customHeight="1" x14ac:dyDescent="0.25">
      <c r="A41" s="665" t="s">
        <v>63</v>
      </c>
      <c r="B41" s="666"/>
      <c r="C41" s="208" t="s">
        <v>74</v>
      </c>
      <c r="D41" s="208" t="s">
        <v>75</v>
      </c>
      <c r="E41" s="208" t="s">
        <v>64</v>
      </c>
      <c r="F41" s="208" t="s">
        <v>65</v>
      </c>
      <c r="G41" s="209" t="s">
        <v>66</v>
      </c>
      <c r="H41" s="208" t="s">
        <v>64</v>
      </c>
      <c r="I41" s="208" t="s">
        <v>65</v>
      </c>
      <c r="J41" s="209" t="s">
        <v>66</v>
      </c>
      <c r="K41" s="232"/>
      <c r="L41" s="233"/>
      <c r="M41" s="234"/>
      <c r="N41" s="284"/>
      <c r="O41" s="284"/>
      <c r="P41" s="284"/>
      <c r="Q41" s="284"/>
      <c r="R41" s="284"/>
      <c r="S41" s="210"/>
      <c r="T41" s="210"/>
      <c r="U41" s="210"/>
    </row>
    <row r="42" spans="1:21" s="203" customFormat="1" ht="18" customHeight="1" x14ac:dyDescent="0.25">
      <c r="A42" s="667" t="s">
        <v>303</v>
      </c>
      <c r="B42" s="668"/>
      <c r="C42" s="413" t="s">
        <v>118</v>
      </c>
      <c r="D42" s="413" t="s">
        <v>118</v>
      </c>
      <c r="E42" s="414" t="str">
        <f>IF(SUM(C42:D42)&lt;&gt;0,C42/SUM(C42:D42),"")</f>
        <v/>
      </c>
      <c r="F42" s="414" t="s">
        <v>118</v>
      </c>
      <c r="G42" s="236" t="str">
        <f>IF(E42&lt;&gt;"",E42-F42,"")</f>
        <v/>
      </c>
      <c r="H42" s="412" t="s">
        <v>118</v>
      </c>
      <c r="I42" s="412" t="s">
        <v>118</v>
      </c>
      <c r="J42" s="237" t="str">
        <f>IF(H42&lt;&gt;"",H42-I42,"")</f>
        <v/>
      </c>
      <c r="K42" s="238"/>
      <c r="L42" s="239"/>
      <c r="M42" s="240"/>
      <c r="N42" s="282">
        <f>IF(AND(COUNT(C42:D42)&lt;&gt;0,F42&lt;&gt;"",COUNT(H42:I42)&lt;&gt;0),1,0)</f>
        <v>0</v>
      </c>
      <c r="O42" s="282"/>
      <c r="P42" s="282"/>
      <c r="Q42" s="282"/>
      <c r="R42" s="282"/>
      <c r="S42" s="204"/>
      <c r="T42" s="204"/>
      <c r="U42" s="204"/>
    </row>
    <row r="43" spans="1:21" s="203" customFormat="1" ht="12" customHeight="1" x14ac:dyDescent="0.25">
      <c r="A43" s="420"/>
      <c r="B43" s="421"/>
      <c r="C43" s="230" t="s">
        <v>76</v>
      </c>
      <c r="D43" s="216"/>
      <c r="E43" s="216"/>
      <c r="F43" s="216"/>
      <c r="G43" s="216"/>
      <c r="H43" s="217"/>
      <c r="I43" s="218"/>
      <c r="J43" s="217"/>
      <c r="K43" s="219"/>
      <c r="L43" s="220"/>
      <c r="M43" s="221"/>
      <c r="N43" s="282"/>
      <c r="O43" s="282"/>
      <c r="P43" s="282"/>
      <c r="Q43" s="282"/>
      <c r="R43" s="282"/>
      <c r="S43" s="204"/>
      <c r="T43" s="204"/>
      <c r="U43" s="204"/>
    </row>
    <row r="44" spans="1:21" s="226" customFormat="1" ht="24" customHeight="1" x14ac:dyDescent="0.3">
      <c r="A44" s="222"/>
      <c r="B44" s="223"/>
      <c r="C44" s="224"/>
      <c r="D44" s="224"/>
      <c r="E44" s="224"/>
      <c r="F44" s="669" t="s">
        <v>67</v>
      </c>
      <c r="G44" s="669"/>
      <c r="H44" s="669" t="s">
        <v>186</v>
      </c>
      <c r="I44" s="669"/>
      <c r="J44" s="669" t="s">
        <v>114</v>
      </c>
      <c r="K44" s="669"/>
      <c r="L44" s="670" t="s">
        <v>115</v>
      </c>
      <c r="M44" s="671"/>
      <c r="N44" s="285"/>
      <c r="O44" s="286"/>
      <c r="P44" s="286"/>
      <c r="Q44" s="286"/>
      <c r="R44" s="286"/>
      <c r="S44" s="225"/>
      <c r="T44" s="225"/>
      <c r="U44" s="225"/>
    </row>
    <row r="45" spans="1:21" s="203" customFormat="1" ht="51.75" customHeight="1" x14ac:dyDescent="0.25">
      <c r="A45" s="689" t="s">
        <v>112</v>
      </c>
      <c r="B45" s="227" t="s">
        <v>68</v>
      </c>
      <c r="C45" s="691" t="s">
        <v>118</v>
      </c>
      <c r="D45" s="692"/>
      <c r="E45" s="693"/>
      <c r="F45" s="694" t="s">
        <v>118</v>
      </c>
      <c r="G45" s="695"/>
      <c r="H45" s="694" t="s">
        <v>118</v>
      </c>
      <c r="I45" s="695"/>
      <c r="J45" s="696" t="str">
        <f>G42</f>
        <v/>
      </c>
      <c r="K45" s="697"/>
      <c r="L45" s="698" t="str">
        <f>IF(N42=1,IF(AND(H45&lt;&gt;"",J45&lt;&gt;""),IF(J45&gt;=H45,"Submeta cumprida","Submeta não cumprida"),""),"")</f>
        <v/>
      </c>
      <c r="M45" s="725"/>
      <c r="N45" s="287">
        <f>IF(L45="Submeta cumprida",1,0)</f>
        <v>0</v>
      </c>
      <c r="O45" s="282"/>
      <c r="P45" s="282"/>
      <c r="Q45" s="282"/>
      <c r="R45" s="282"/>
      <c r="S45" s="204"/>
      <c r="T45" s="204"/>
      <c r="U45" s="204"/>
    </row>
    <row r="46" spans="1:21" s="203" customFormat="1" ht="51.75" customHeight="1" x14ac:dyDescent="0.25">
      <c r="A46" s="690"/>
      <c r="B46" s="228" t="s">
        <v>69</v>
      </c>
      <c r="C46" s="700" t="s">
        <v>118</v>
      </c>
      <c r="D46" s="701"/>
      <c r="E46" s="702"/>
      <c r="F46" s="661" t="s">
        <v>118</v>
      </c>
      <c r="G46" s="662"/>
      <c r="H46" s="661" t="s">
        <v>118</v>
      </c>
      <c r="I46" s="662"/>
      <c r="J46" s="663" t="str">
        <f>J42</f>
        <v/>
      </c>
      <c r="K46" s="664"/>
      <c r="L46" s="682" t="str">
        <f>IF(N42=1,IF(AND(H46&lt;&gt;"",J46&lt;&gt;""),IF(J46&gt;=H46,"Submeta cumprida","Submeta não cumprida"),""),"")</f>
        <v/>
      </c>
      <c r="M46" s="718"/>
      <c r="N46" s="287">
        <f>IF(L46="Submeta cumprida",1,0)</f>
        <v>0</v>
      </c>
      <c r="O46" s="282"/>
      <c r="P46" s="282"/>
      <c r="Q46" s="282"/>
      <c r="R46" s="282"/>
      <c r="S46" s="204"/>
      <c r="T46" s="204"/>
      <c r="U46" s="204"/>
    </row>
    <row r="47" spans="1:21" s="203" customFormat="1" ht="24" customHeight="1" x14ac:dyDescent="0.2">
      <c r="A47" s="684" t="str">
        <f>IF(H45&lt;&gt;"","Para obter sucesso na Prova 4 é necessário cumprir as submetas     A","")</f>
        <v/>
      </c>
      <c r="B47" s="685"/>
      <c r="C47" s="685"/>
      <c r="D47" s="685"/>
      <c r="E47" s="685"/>
      <c r="F47" s="425" t="str">
        <f>IF(F45&lt;&gt;"",IF(F45&lt;-0.05,"ou","e"),"")</f>
        <v/>
      </c>
      <c r="G47" s="229" t="str">
        <f>IF(H45&lt;&gt;"","B","")</f>
        <v/>
      </c>
      <c r="H47" s="686" t="str">
        <f>IF(N42=1,IF(H45&lt;&gt;"",IF(N47=1,"Foi alcançado sucesso na Prova 4","Não foi alcançado sucesso na Prova 4"),""),"")</f>
        <v/>
      </c>
      <c r="I47" s="687"/>
      <c r="J47" s="687"/>
      <c r="K47" s="687"/>
      <c r="L47" s="687"/>
      <c r="M47" s="688"/>
      <c r="N47" s="282" t="str">
        <f>IF(F47&lt;&gt;"",IF(F47="ou",IF(OR(N45=1,N46=1),1,0),0)+IF(F47="e",IF(AND(N45=1,N46=1),1,0),0),"")</f>
        <v/>
      </c>
      <c r="O47" s="282">
        <f>SUM(C42:D42)</f>
        <v>0</v>
      </c>
      <c r="P47" s="282">
        <f>IF(AND(SUM(O17,O27,O37,O47)&gt;0,OR(N17&lt;&gt;"",N27&lt;&gt;"",N37&lt;&gt;"",N47&lt;&gt;"")),(IF(N17&lt;&gt;"",N17*O17,0)+IF(N27&lt;&gt;"",N27*O27,0)+IF(N37&lt;&gt;"",N37*O37,0)+IF(N47&lt;&gt;"",N47*O47,0))/SUM(O17,O27,O37,O47),"")</f>
        <v>0</v>
      </c>
      <c r="Q47" s="282"/>
      <c r="R47" s="282"/>
      <c r="S47" s="204"/>
      <c r="T47" s="204"/>
      <c r="U47" s="204"/>
    </row>
    <row r="48" spans="1:21" ht="15" customHeight="1" x14ac:dyDescent="0.3"/>
    <row r="49" spans="1:23" ht="36.75" customHeight="1" x14ac:dyDescent="0.4">
      <c r="A49" s="719" t="s">
        <v>339</v>
      </c>
      <c r="B49" s="719"/>
      <c r="C49" s="719"/>
      <c r="D49" s="719"/>
      <c r="E49" s="719"/>
      <c r="F49" s="719"/>
      <c r="G49" s="719"/>
      <c r="H49" s="719"/>
      <c r="I49" s="719"/>
      <c r="J49" s="719"/>
      <c r="K49" s="719"/>
      <c r="L49" s="242">
        <f>IF(OR(H47&lt;&gt;"",H37&lt;&gt;"",H27&lt;&gt;"",H17&lt;&gt;""),ROUND(P47,2),"")</f>
        <v>0</v>
      </c>
      <c r="M49" s="419"/>
    </row>
    <row r="50" spans="1:23" ht="15" customHeight="1" x14ac:dyDescent="0.3"/>
    <row r="51" spans="1:23" ht="36.75" customHeight="1" x14ac:dyDescent="0.3">
      <c r="A51" s="720" t="s">
        <v>77</v>
      </c>
      <c r="B51" s="721"/>
      <c r="C51" s="721"/>
      <c r="D51" s="721"/>
      <c r="E51" s="721"/>
      <c r="F51" s="721"/>
      <c r="G51" s="721"/>
      <c r="H51" s="721"/>
      <c r="I51" s="721"/>
      <c r="J51" s="721"/>
      <c r="K51" s="721"/>
      <c r="L51" s="721"/>
      <c r="M51" s="721"/>
    </row>
    <row r="52" spans="1:23" x14ac:dyDescent="0.3">
      <c r="I52" s="203"/>
      <c r="J52" s="203"/>
      <c r="K52" s="203"/>
      <c r="L52" s="203"/>
      <c r="M52" s="203"/>
    </row>
    <row r="53" spans="1:23" ht="30" customHeight="1" x14ac:dyDescent="0.3">
      <c r="A53" s="722" t="s">
        <v>78</v>
      </c>
      <c r="B53" s="723"/>
      <c r="C53" s="723"/>
      <c r="D53" s="723"/>
      <c r="E53" s="723"/>
      <c r="F53" s="723"/>
      <c r="G53" s="723"/>
      <c r="H53" s="723"/>
      <c r="I53" s="723"/>
      <c r="J53" s="723"/>
      <c r="K53" s="723"/>
      <c r="L53" s="723"/>
      <c r="M53" s="724"/>
    </row>
    <row r="54" spans="1:23" s="211" customFormat="1" ht="74.25" customHeight="1" x14ac:dyDescent="0.25">
      <c r="A54" s="708" t="s">
        <v>63</v>
      </c>
      <c r="B54" s="668"/>
      <c r="C54" s="243" t="s">
        <v>246</v>
      </c>
      <c r="D54" s="243" t="s">
        <v>79</v>
      </c>
      <c r="E54" s="243" t="s">
        <v>80</v>
      </c>
      <c r="F54" s="243" t="s">
        <v>81</v>
      </c>
      <c r="G54" s="243" t="s">
        <v>82</v>
      </c>
      <c r="H54" s="243" t="s">
        <v>83</v>
      </c>
      <c r="I54" s="801"/>
      <c r="J54" s="802"/>
      <c r="K54" s="802"/>
      <c r="L54" s="802"/>
      <c r="M54" s="803"/>
      <c r="N54" s="284"/>
      <c r="O54" s="284"/>
      <c r="P54" s="284"/>
      <c r="Q54" s="284"/>
      <c r="R54" s="284"/>
      <c r="S54" s="210"/>
      <c r="T54" s="210"/>
      <c r="U54" s="210"/>
      <c r="W54" s="244"/>
    </row>
    <row r="55" spans="1:23" s="203" customFormat="1" ht="18" customHeight="1" x14ac:dyDescent="0.25">
      <c r="A55" s="708" t="s">
        <v>303</v>
      </c>
      <c r="B55" s="668"/>
      <c r="C55" s="418">
        <f>IF(COUNT('1_IAA'!C31)&gt;0,'1_IAA'!C31,"")</f>
        <v>427</v>
      </c>
      <c r="D55" s="418">
        <f>IF(COUNT('1_IAA'!C31)&gt;0,'1_IAA'!D31,"")</f>
        <v>43</v>
      </c>
      <c r="E55" s="397">
        <f>IF(AND(C55&lt;&gt;0,C55&lt;&gt;""),ROUND(D55/C55,4),"")</f>
        <v>0.1007</v>
      </c>
      <c r="F55" s="418">
        <f>IF(AND('2_Av I'!AF50&gt;0,'2_Av I'!AF50&lt;&gt;""),'2_Av I'!AF50,"")</f>
        <v>424</v>
      </c>
      <c r="G55" s="418">
        <f>IF(AND('2_Av I'!AF50&gt;0,'2_Av I'!AF50&lt;&gt;""),'2_Av I'!AG50,"")</f>
        <v>330</v>
      </c>
      <c r="H55" s="246">
        <f>IF(AND(F55&lt;&gt;0,F55&lt;&gt;""),ROUND(G55/F55,4),"")</f>
        <v>0.77829999999999999</v>
      </c>
      <c r="I55" s="804"/>
      <c r="J55" s="805"/>
      <c r="K55" s="805"/>
      <c r="L55" s="805"/>
      <c r="M55" s="806"/>
      <c r="N55" s="282">
        <f>IF(AND(COUNT(C55:D55)&lt;&gt;0,COUNT(F55:G55)&lt;&gt;0),1,0)</f>
        <v>1</v>
      </c>
      <c r="O55" s="282"/>
      <c r="P55" s="282"/>
      <c r="Q55" s="282"/>
      <c r="R55" s="282"/>
      <c r="S55" s="204"/>
      <c r="T55" s="204"/>
      <c r="U55" s="204"/>
    </row>
    <row r="56" spans="1:23" s="203" customFormat="1" ht="21.75" customHeight="1" x14ac:dyDescent="0.25">
      <c r="A56" s="709" t="s">
        <v>251</v>
      </c>
      <c r="B56" s="710"/>
      <c r="C56" s="711"/>
      <c r="D56" s="711"/>
      <c r="E56" s="711"/>
      <c r="F56" s="711"/>
      <c r="G56" s="711"/>
      <c r="H56" s="711"/>
      <c r="I56" s="711"/>
      <c r="J56" s="711"/>
      <c r="K56" s="711"/>
      <c r="L56" s="711"/>
      <c r="M56" s="712"/>
      <c r="N56" s="282"/>
      <c r="O56" s="282"/>
      <c r="P56" s="282"/>
      <c r="Q56" s="282"/>
      <c r="R56" s="282"/>
      <c r="S56" s="204"/>
      <c r="T56" s="204"/>
      <c r="U56" s="204"/>
    </row>
    <row r="57" spans="1:23" s="226" customFormat="1" ht="21.75" customHeight="1" x14ac:dyDescent="0.3">
      <c r="A57" s="713" t="s">
        <v>252</v>
      </c>
      <c r="B57" s="714"/>
      <c r="C57" s="714"/>
      <c r="D57" s="714"/>
      <c r="E57" s="247"/>
      <c r="F57" s="715" t="s">
        <v>67</v>
      </c>
      <c r="G57" s="715"/>
      <c r="H57" s="715" t="s">
        <v>186</v>
      </c>
      <c r="I57" s="715"/>
      <c r="J57" s="715" t="s">
        <v>114</v>
      </c>
      <c r="K57" s="715"/>
      <c r="L57" s="716" t="s">
        <v>115</v>
      </c>
      <c r="M57" s="717"/>
      <c r="N57" s="286"/>
      <c r="O57" s="286"/>
      <c r="P57" s="286"/>
      <c r="Q57" s="286"/>
      <c r="R57" s="286"/>
      <c r="S57" s="225"/>
      <c r="T57" s="225"/>
      <c r="U57" s="225"/>
    </row>
    <row r="58" spans="1:23" s="203" customFormat="1" ht="51.75" customHeight="1" x14ac:dyDescent="0.25">
      <c r="A58" s="737" t="s">
        <v>112</v>
      </c>
      <c r="B58" s="248" t="s">
        <v>68</v>
      </c>
      <c r="C58" s="739" t="s">
        <v>134</v>
      </c>
      <c r="D58" s="692"/>
      <c r="E58" s="693"/>
      <c r="F58" s="740">
        <v>7.6300000000000007E-2</v>
      </c>
      <c r="G58" s="741"/>
      <c r="H58" s="740">
        <v>2.6300000000000004E-2</v>
      </c>
      <c r="I58" s="741"/>
      <c r="J58" s="742">
        <f>E55</f>
        <v>0.1007</v>
      </c>
      <c r="K58" s="743"/>
      <c r="L58" s="744" t="str">
        <f>IF(N55=1,IF(AND(H58&lt;&gt;"",J58&lt;&gt;""),IF(J58&lt;=H58,"Submeta cumprida","Submeta não cumprida"),""),"")</f>
        <v>Submeta não cumprida</v>
      </c>
      <c r="M58" s="745"/>
      <c r="N58" s="287">
        <f>IF(L58="Submeta cumprida",1,0)</f>
        <v>0</v>
      </c>
      <c r="O58" s="282"/>
      <c r="P58" s="282"/>
      <c r="Q58" s="282"/>
      <c r="R58" s="282"/>
      <c r="S58" s="204"/>
      <c r="T58" s="204"/>
      <c r="U58" s="204"/>
    </row>
    <row r="59" spans="1:23" s="203" customFormat="1" ht="51.75" customHeight="1" x14ac:dyDescent="0.25">
      <c r="A59" s="738"/>
      <c r="B59" s="249" t="s">
        <v>69</v>
      </c>
      <c r="C59" s="746" t="s">
        <v>136</v>
      </c>
      <c r="D59" s="701"/>
      <c r="E59" s="702"/>
      <c r="F59" s="747">
        <v>0.71750000000000003</v>
      </c>
      <c r="G59" s="748"/>
      <c r="H59" s="747">
        <v>0.75750000000000006</v>
      </c>
      <c r="I59" s="748"/>
      <c r="J59" s="749">
        <f>H55</f>
        <v>0.77829999999999999</v>
      </c>
      <c r="K59" s="750"/>
      <c r="L59" s="729" t="str">
        <f>IF(N55=1,IF(AND(H59&lt;&gt;"",J59&lt;&gt;""),IF(J59&gt;=H59,"Submeta cumprida","Submeta não cumprida"),""),"")</f>
        <v>Submeta cumprida</v>
      </c>
      <c r="M59" s="730"/>
      <c r="N59" s="287">
        <f>IF(L59="Submeta cumprida",1,0)</f>
        <v>1</v>
      </c>
      <c r="O59" s="282"/>
      <c r="P59" s="282"/>
      <c r="Q59" s="282"/>
      <c r="R59" s="282"/>
      <c r="S59" s="204"/>
      <c r="T59" s="204"/>
      <c r="U59" s="204"/>
    </row>
    <row r="60" spans="1:23" s="203" customFormat="1" ht="17.25" customHeight="1" x14ac:dyDescent="0.25">
      <c r="A60" s="731" t="s">
        <v>116</v>
      </c>
      <c r="B60" s="732"/>
      <c r="C60" s="732"/>
      <c r="D60" s="732"/>
      <c r="E60" s="732"/>
      <c r="F60" s="732"/>
      <c r="G60" s="733"/>
      <c r="H60" s="734" t="str">
        <f>IF(N55=1,IF(H58&lt;&gt;"",IF(N60=1,"Foi alcançado sucesso neste ciclo de ensino","Não foi alcançado sucesso neste ciclo de ensino"),""),"")</f>
        <v>Foi alcançado sucesso neste ciclo de ensino</v>
      </c>
      <c r="I60" s="735"/>
      <c r="J60" s="735"/>
      <c r="K60" s="735"/>
      <c r="L60" s="735"/>
      <c r="M60" s="736"/>
      <c r="N60" s="282">
        <f>IF(H58&lt;&gt;"",IF(OR(N58=1,N59=1),1,0),"")</f>
        <v>1</v>
      </c>
      <c r="O60" s="288">
        <f>C55</f>
        <v>427</v>
      </c>
      <c r="P60" s="282"/>
      <c r="Q60" s="282"/>
      <c r="R60" s="282"/>
      <c r="S60" s="204"/>
      <c r="T60" s="204"/>
      <c r="U60" s="204"/>
    </row>
    <row r="61" spans="1:23" ht="9" customHeight="1" x14ac:dyDescent="0.3">
      <c r="I61" s="203"/>
      <c r="J61" s="203"/>
      <c r="K61" s="203"/>
      <c r="L61" s="203"/>
      <c r="M61" s="203"/>
    </row>
    <row r="62" spans="1:23" ht="30" customHeight="1" x14ac:dyDescent="0.3">
      <c r="A62" s="722" t="s">
        <v>84</v>
      </c>
      <c r="B62" s="723"/>
      <c r="C62" s="723"/>
      <c r="D62" s="723"/>
      <c r="E62" s="723"/>
      <c r="F62" s="723"/>
      <c r="G62" s="723"/>
      <c r="H62" s="723"/>
      <c r="I62" s="723"/>
      <c r="J62" s="723"/>
      <c r="K62" s="723"/>
      <c r="L62" s="723"/>
      <c r="M62" s="724"/>
    </row>
    <row r="63" spans="1:23" s="211" customFormat="1" ht="74.25" customHeight="1" x14ac:dyDescent="0.25">
      <c r="A63" s="708" t="s">
        <v>63</v>
      </c>
      <c r="B63" s="668"/>
      <c r="C63" s="243" t="s">
        <v>246</v>
      </c>
      <c r="D63" s="243" t="s">
        <v>79</v>
      </c>
      <c r="E63" s="243" t="s">
        <v>80</v>
      </c>
      <c r="F63" s="243" t="s">
        <v>81</v>
      </c>
      <c r="G63" s="243" t="s">
        <v>82</v>
      </c>
      <c r="H63" s="243" t="s">
        <v>83</v>
      </c>
      <c r="I63" s="801"/>
      <c r="J63" s="802"/>
      <c r="K63" s="802"/>
      <c r="L63" s="802"/>
      <c r="M63" s="803"/>
      <c r="N63" s="284"/>
      <c r="O63" s="284"/>
      <c r="P63" s="284"/>
      <c r="Q63" s="284"/>
      <c r="R63" s="284"/>
      <c r="S63" s="210"/>
      <c r="T63" s="210"/>
      <c r="U63" s="210"/>
    </row>
    <row r="64" spans="1:23" s="203" customFormat="1" ht="18" customHeight="1" x14ac:dyDescent="0.25">
      <c r="A64" s="708" t="s">
        <v>303</v>
      </c>
      <c r="B64" s="668"/>
      <c r="C64" s="418">
        <f>IF(COUNT('1_IAA'!C62,'1_IAA'!C65)&gt;0,'1_IAA'!C62+'1_IAA'!C65,"")</f>
        <v>237</v>
      </c>
      <c r="D64" s="418">
        <f>IF(COUNT('1_IAA'!C62,'1_IAA'!C65)&gt;0,'1_IAA'!D62+'1_IAA'!D65,"")</f>
        <v>21</v>
      </c>
      <c r="E64" s="397">
        <f>IF(AND(C64&lt;&gt;0,C64&lt;&gt;""),ROUND(D64/C64,4),"")</f>
        <v>8.8599999999999998E-2</v>
      </c>
      <c r="F64" s="418">
        <f>IF(AND('2_Av I'!AF51&gt;0,'2_Av I'!AF51&lt;&gt;""),'2_Av I'!AF51,"")</f>
        <v>228</v>
      </c>
      <c r="G64" s="418">
        <f>IF(AND('2_Av I'!AF51&gt;0,'2_Av I'!AF51&lt;&gt;""),'2_Av I'!AG51,"")</f>
        <v>152</v>
      </c>
      <c r="H64" s="246">
        <f>IF(AND(F64&lt;&gt;0,F64&lt;&gt;""),ROUND(G64/F64,4),"")</f>
        <v>0.66669999999999996</v>
      </c>
      <c r="I64" s="804"/>
      <c r="J64" s="805"/>
      <c r="K64" s="805"/>
      <c r="L64" s="805"/>
      <c r="M64" s="806"/>
      <c r="N64" s="282">
        <f>IF(AND(COUNT(C64:D64)&lt;&gt;0,COUNT(F64:G64)&lt;&gt;0),1,0)</f>
        <v>1</v>
      </c>
      <c r="O64" s="282"/>
      <c r="P64" s="282"/>
      <c r="Q64" s="282"/>
      <c r="R64" s="282"/>
      <c r="S64" s="204"/>
      <c r="T64" s="204"/>
      <c r="U64" s="204"/>
    </row>
    <row r="65" spans="1:21" s="203" customFormat="1" ht="21.75" customHeight="1" x14ac:dyDescent="0.25">
      <c r="A65" s="726" t="s">
        <v>253</v>
      </c>
      <c r="B65" s="727"/>
      <c r="C65" s="727"/>
      <c r="D65" s="727"/>
      <c r="E65" s="727"/>
      <c r="F65" s="727"/>
      <c r="G65" s="727"/>
      <c r="H65" s="727"/>
      <c r="I65" s="727"/>
      <c r="J65" s="727"/>
      <c r="K65" s="727"/>
      <c r="L65" s="727"/>
      <c r="M65" s="728"/>
      <c r="N65" s="282"/>
      <c r="O65" s="282"/>
      <c r="P65" s="282"/>
      <c r="Q65" s="282"/>
      <c r="R65" s="282"/>
      <c r="S65" s="204"/>
      <c r="T65" s="204"/>
      <c r="U65" s="204"/>
    </row>
    <row r="66" spans="1:21" s="226" customFormat="1" ht="21.75" customHeight="1" x14ac:dyDescent="0.3">
      <c r="A66" s="713" t="s">
        <v>254</v>
      </c>
      <c r="B66" s="714"/>
      <c r="C66" s="714"/>
      <c r="D66" s="714"/>
      <c r="E66" s="247"/>
      <c r="F66" s="715" t="s">
        <v>67</v>
      </c>
      <c r="G66" s="715"/>
      <c r="H66" s="715" t="s">
        <v>186</v>
      </c>
      <c r="I66" s="715"/>
      <c r="J66" s="715" t="s">
        <v>114</v>
      </c>
      <c r="K66" s="715"/>
      <c r="L66" s="716" t="s">
        <v>115</v>
      </c>
      <c r="M66" s="717"/>
      <c r="N66" s="286"/>
      <c r="O66" s="286"/>
      <c r="P66" s="286"/>
      <c r="Q66" s="286"/>
      <c r="R66" s="286"/>
      <c r="S66" s="225"/>
      <c r="T66" s="225"/>
      <c r="U66" s="225"/>
    </row>
    <row r="67" spans="1:21" s="203" customFormat="1" ht="51.75" customHeight="1" x14ac:dyDescent="0.25">
      <c r="A67" s="751" t="s">
        <v>118</v>
      </c>
      <c r="B67" s="248" t="s">
        <v>68</v>
      </c>
      <c r="C67" s="739" t="s">
        <v>134</v>
      </c>
      <c r="D67" s="692"/>
      <c r="E67" s="693"/>
      <c r="F67" s="740">
        <v>0.1462</v>
      </c>
      <c r="G67" s="741"/>
      <c r="H67" s="740">
        <v>9.6199999999999994E-2</v>
      </c>
      <c r="I67" s="741"/>
      <c r="J67" s="742">
        <f>E64</f>
        <v>8.8599999999999998E-2</v>
      </c>
      <c r="K67" s="743"/>
      <c r="L67" s="744" t="str">
        <f>IF(N64=1,IF(AND(H67&lt;&gt;"",J67&lt;&gt;""),IF(J67&lt;=H67,"Submeta cumprida","Submeta não cumprida"),""),"")</f>
        <v>Submeta cumprida</v>
      </c>
      <c r="M67" s="745"/>
      <c r="N67" s="287">
        <f>IF(L67="Submeta cumprida",1,0)</f>
        <v>1</v>
      </c>
      <c r="O67" s="282"/>
      <c r="P67" s="282"/>
      <c r="Q67" s="282"/>
      <c r="R67" s="282"/>
      <c r="S67" s="204"/>
      <c r="T67" s="204"/>
      <c r="U67" s="204"/>
    </row>
    <row r="68" spans="1:21" s="203" customFormat="1" ht="51.75" customHeight="1" x14ac:dyDescent="0.25">
      <c r="A68" s="738"/>
      <c r="B68" s="249" t="s">
        <v>69</v>
      </c>
      <c r="C68" s="746" t="s">
        <v>136</v>
      </c>
      <c r="D68" s="701"/>
      <c r="E68" s="702"/>
      <c r="F68" s="747">
        <v>0.5323</v>
      </c>
      <c r="G68" s="748"/>
      <c r="H68" s="747">
        <v>0.57230000000000003</v>
      </c>
      <c r="I68" s="748"/>
      <c r="J68" s="749">
        <f>H64</f>
        <v>0.66669999999999996</v>
      </c>
      <c r="K68" s="750"/>
      <c r="L68" s="729" t="str">
        <f>IF(N64=1,IF(AND(H68&lt;&gt;"",J68&lt;&gt;""),IF(J68&gt;=H68,"Submeta cumprida","Submeta não cumprida"),""),"")</f>
        <v>Submeta cumprida</v>
      </c>
      <c r="M68" s="730"/>
      <c r="N68" s="287">
        <f>IF(L68="Submeta cumprida",1,0)</f>
        <v>1</v>
      </c>
      <c r="O68" s="282"/>
      <c r="P68" s="282"/>
      <c r="Q68" s="282"/>
      <c r="R68" s="282"/>
      <c r="S68" s="204"/>
      <c r="T68" s="204"/>
      <c r="U68" s="204"/>
    </row>
    <row r="69" spans="1:21" s="203" customFormat="1" ht="17.25" customHeight="1" x14ac:dyDescent="0.25">
      <c r="A69" s="731" t="s">
        <v>116</v>
      </c>
      <c r="B69" s="732"/>
      <c r="C69" s="732"/>
      <c r="D69" s="732"/>
      <c r="E69" s="732"/>
      <c r="F69" s="732"/>
      <c r="G69" s="733"/>
      <c r="H69" s="734" t="str">
        <f>IF(N64=1,IF(H67&lt;&gt;"",IF(N69=1,"Foi alcançado sucesso neste ciclo de ensino","Não foi alcançado sucesso neste ciclo de ensino"),""),"")</f>
        <v>Foi alcançado sucesso neste ciclo de ensino</v>
      </c>
      <c r="I69" s="735"/>
      <c r="J69" s="735"/>
      <c r="K69" s="735"/>
      <c r="L69" s="735"/>
      <c r="M69" s="736"/>
      <c r="N69" s="282">
        <f>IF(H67&lt;&gt;"",IF(OR(N67=1,N68=1),1,0),"")</f>
        <v>1</v>
      </c>
      <c r="O69" s="282">
        <f>C64</f>
        <v>237</v>
      </c>
      <c r="P69" s="282"/>
      <c r="Q69" s="282"/>
      <c r="R69" s="282"/>
      <c r="S69" s="204"/>
      <c r="T69" s="204"/>
      <c r="U69" s="204"/>
    </row>
    <row r="70" spans="1:21" ht="9" customHeight="1" x14ac:dyDescent="0.3">
      <c r="I70" s="203"/>
      <c r="J70" s="203"/>
      <c r="K70" s="203"/>
      <c r="L70" s="203"/>
      <c r="M70" s="203"/>
    </row>
    <row r="71" spans="1:21" ht="30" customHeight="1" x14ac:dyDescent="0.3">
      <c r="A71" s="722" t="s">
        <v>85</v>
      </c>
      <c r="B71" s="723"/>
      <c r="C71" s="723"/>
      <c r="D71" s="723"/>
      <c r="E71" s="723"/>
      <c r="F71" s="723"/>
      <c r="G71" s="723"/>
      <c r="H71" s="723"/>
      <c r="I71" s="723"/>
      <c r="J71" s="723"/>
      <c r="K71" s="723"/>
      <c r="L71" s="723"/>
      <c r="M71" s="724"/>
    </row>
    <row r="72" spans="1:21" s="211" customFormat="1" ht="74.25" customHeight="1" x14ac:dyDescent="0.25">
      <c r="A72" s="708" t="s">
        <v>63</v>
      </c>
      <c r="B72" s="668"/>
      <c r="C72" s="243" t="s">
        <v>246</v>
      </c>
      <c r="D72" s="243" t="s">
        <v>79</v>
      </c>
      <c r="E72" s="243" t="s">
        <v>80</v>
      </c>
      <c r="F72" s="243" t="s">
        <v>81</v>
      </c>
      <c r="G72" s="243" t="s">
        <v>82</v>
      </c>
      <c r="H72" s="243" t="s">
        <v>83</v>
      </c>
      <c r="I72" s="801"/>
      <c r="J72" s="802"/>
      <c r="K72" s="802"/>
      <c r="L72" s="802"/>
      <c r="M72" s="803"/>
      <c r="N72" s="284"/>
      <c r="O72" s="284"/>
      <c r="P72" s="284"/>
      <c r="Q72" s="284"/>
      <c r="R72" s="284"/>
      <c r="S72" s="210"/>
      <c r="T72" s="210"/>
      <c r="U72" s="210"/>
    </row>
    <row r="73" spans="1:21" s="203" customFormat="1" ht="18" customHeight="1" x14ac:dyDescent="0.25">
      <c r="A73" s="708" t="s">
        <v>303</v>
      </c>
      <c r="B73" s="668"/>
      <c r="C73" s="418">
        <f>IF(COUNT('1_IAA'!C108,'1_IAA'!C111)&gt;0,'1_IAA'!C108+'1_IAA'!C111,"")</f>
        <v>335</v>
      </c>
      <c r="D73" s="418">
        <f>IF(COUNT('1_IAA'!C108,'1_IAA'!C111)&gt;0,'1_IAA'!D108+'1_IAA'!D111,"")</f>
        <v>36</v>
      </c>
      <c r="E73" s="245">
        <f>IF(AND(C73&lt;&gt;0,C73&lt;&gt;""),ROUND(D73/C73,4),"")</f>
        <v>0.1075</v>
      </c>
      <c r="F73" s="418">
        <f>IF(AND('2_Av I'!AF52&gt;0,'2_Av I'!AF52&lt;&gt;""),'2_Av I'!AF52,"")</f>
        <v>323</v>
      </c>
      <c r="G73" s="418">
        <f>IF(AND('2_Av I'!AF52&gt;0,'2_Av I'!AF52&lt;&gt;""),'2_Av I'!AG52,"")</f>
        <v>131</v>
      </c>
      <c r="H73" s="246">
        <f>IF(AND(F73&lt;&gt;0,F73&lt;&gt;""),ROUND(G73/F73,4),"")</f>
        <v>0.40560000000000002</v>
      </c>
      <c r="I73" s="804"/>
      <c r="J73" s="805"/>
      <c r="K73" s="805"/>
      <c r="L73" s="805"/>
      <c r="M73" s="806"/>
      <c r="N73" s="282">
        <f>IF(AND(COUNT(C73:D73)&lt;&gt;0,COUNT(F73:G73)&lt;&gt;0),1,0)</f>
        <v>1</v>
      </c>
      <c r="O73" s="282"/>
      <c r="P73" s="282"/>
      <c r="Q73" s="282"/>
      <c r="R73" s="282"/>
      <c r="S73" s="204"/>
      <c r="T73" s="204"/>
      <c r="U73" s="204"/>
    </row>
    <row r="74" spans="1:21" s="203" customFormat="1" ht="21.75" customHeight="1" x14ac:dyDescent="0.25">
      <c r="A74" s="726" t="s">
        <v>253</v>
      </c>
      <c r="B74" s="727"/>
      <c r="C74" s="727"/>
      <c r="D74" s="727"/>
      <c r="E74" s="727"/>
      <c r="F74" s="727"/>
      <c r="G74" s="727"/>
      <c r="H74" s="727"/>
      <c r="I74" s="727"/>
      <c r="J74" s="727"/>
      <c r="K74" s="727"/>
      <c r="L74" s="727"/>
      <c r="M74" s="728"/>
      <c r="N74" s="282"/>
      <c r="O74" s="282"/>
      <c r="P74" s="282"/>
      <c r="Q74" s="282"/>
      <c r="R74" s="282"/>
      <c r="S74" s="204"/>
      <c r="T74" s="204"/>
      <c r="U74" s="204"/>
    </row>
    <row r="75" spans="1:21" s="226" customFormat="1" ht="21.75" customHeight="1" x14ac:dyDescent="0.3">
      <c r="A75" s="713" t="s">
        <v>254</v>
      </c>
      <c r="B75" s="714"/>
      <c r="C75" s="714"/>
      <c r="D75" s="714"/>
      <c r="E75" s="247"/>
      <c r="F75" s="715" t="s">
        <v>67</v>
      </c>
      <c r="G75" s="715"/>
      <c r="H75" s="715" t="s">
        <v>186</v>
      </c>
      <c r="I75" s="715"/>
      <c r="J75" s="715" t="s">
        <v>114</v>
      </c>
      <c r="K75" s="715"/>
      <c r="L75" s="716" t="s">
        <v>115</v>
      </c>
      <c r="M75" s="717"/>
      <c r="N75" s="286"/>
      <c r="O75" s="286"/>
      <c r="P75" s="286"/>
      <c r="Q75" s="286"/>
      <c r="R75" s="286"/>
      <c r="S75" s="225"/>
      <c r="T75" s="225"/>
      <c r="U75" s="225"/>
    </row>
    <row r="76" spans="1:21" s="203" customFormat="1" ht="51.75" customHeight="1" x14ac:dyDescent="0.25">
      <c r="A76" s="737" t="s">
        <v>112</v>
      </c>
      <c r="B76" s="248" t="s">
        <v>68</v>
      </c>
      <c r="C76" s="739" t="s">
        <v>134</v>
      </c>
      <c r="D76" s="692"/>
      <c r="E76" s="693"/>
      <c r="F76" s="740">
        <v>0.21110000000000001</v>
      </c>
      <c r="G76" s="741"/>
      <c r="H76" s="740">
        <v>0.16110000000000002</v>
      </c>
      <c r="I76" s="741"/>
      <c r="J76" s="742">
        <f>E73</f>
        <v>0.1075</v>
      </c>
      <c r="K76" s="743"/>
      <c r="L76" s="744" t="str">
        <f>IF(N73=1,IF(AND(H76&lt;&gt;"",J76&lt;&gt;""),IF(J76&lt;=H76,"Submeta cumprida","Submeta não cumprida"),""),"")</f>
        <v>Submeta cumprida</v>
      </c>
      <c r="M76" s="745"/>
      <c r="N76" s="287">
        <f>IF(L76="Submeta cumprida",1,0)</f>
        <v>1</v>
      </c>
      <c r="O76" s="282"/>
      <c r="P76" s="282"/>
      <c r="Q76" s="282"/>
      <c r="R76" s="282"/>
      <c r="S76" s="204"/>
      <c r="T76" s="204"/>
      <c r="U76" s="204"/>
    </row>
    <row r="77" spans="1:21" s="203" customFormat="1" ht="51.75" customHeight="1" x14ac:dyDescent="0.25">
      <c r="A77" s="738"/>
      <c r="B77" s="249" t="s">
        <v>69</v>
      </c>
      <c r="C77" s="746" t="s">
        <v>136</v>
      </c>
      <c r="D77" s="701"/>
      <c r="E77" s="702"/>
      <c r="F77" s="747">
        <v>0.4214</v>
      </c>
      <c r="G77" s="748"/>
      <c r="H77" s="747">
        <v>0.46139999999999998</v>
      </c>
      <c r="I77" s="748"/>
      <c r="J77" s="749">
        <f>H73</f>
        <v>0.40560000000000002</v>
      </c>
      <c r="K77" s="750"/>
      <c r="L77" s="729" t="str">
        <f>IF(N73=1,IF(AND(H77&lt;&gt;"",J77&lt;&gt;""),IF(J77&gt;=H77,"Submeta cumprida","Submeta não cumprida"),""),"")</f>
        <v>Submeta não cumprida</v>
      </c>
      <c r="M77" s="730"/>
      <c r="N77" s="287">
        <f>IF(L77="Submeta cumprida",1,0)</f>
        <v>0</v>
      </c>
      <c r="O77" s="282"/>
      <c r="P77" s="282"/>
      <c r="Q77" s="282"/>
      <c r="R77" s="282"/>
      <c r="S77" s="204"/>
      <c r="T77" s="204"/>
      <c r="U77" s="204"/>
    </row>
    <row r="78" spans="1:21" s="203" customFormat="1" ht="17.25" customHeight="1" x14ac:dyDescent="0.25">
      <c r="A78" s="731" t="s">
        <v>116</v>
      </c>
      <c r="B78" s="732"/>
      <c r="C78" s="732"/>
      <c r="D78" s="732"/>
      <c r="E78" s="732"/>
      <c r="F78" s="732"/>
      <c r="G78" s="733"/>
      <c r="H78" s="734" t="str">
        <f>IF(N73=1,IF(H76&lt;&gt;"",IF(N78=1,"Foi alcançado sucesso neste ciclo de ensino","Não foi alcançado sucesso neste ciclo de ensino"),""),"")</f>
        <v>Foi alcançado sucesso neste ciclo de ensino</v>
      </c>
      <c r="I78" s="735"/>
      <c r="J78" s="735"/>
      <c r="K78" s="735"/>
      <c r="L78" s="735"/>
      <c r="M78" s="736"/>
      <c r="N78" s="282">
        <f>IF(H76&lt;&gt;"",IF(OR(N76=1,N77=1),1,0),"")</f>
        <v>1</v>
      </c>
      <c r="O78" s="282">
        <f>C73</f>
        <v>335</v>
      </c>
      <c r="P78" s="282"/>
      <c r="Q78" s="282"/>
      <c r="R78" s="282"/>
      <c r="S78" s="204"/>
      <c r="T78" s="204"/>
      <c r="U78" s="204"/>
    </row>
    <row r="79" spans="1:21" ht="9" customHeight="1" x14ac:dyDescent="0.3">
      <c r="I79" s="203"/>
      <c r="J79" s="203"/>
      <c r="K79" s="203"/>
      <c r="L79" s="203"/>
      <c r="M79" s="203"/>
    </row>
    <row r="80" spans="1:21" ht="30" customHeight="1" x14ac:dyDescent="0.3">
      <c r="A80" s="722" t="s">
        <v>86</v>
      </c>
      <c r="B80" s="723"/>
      <c r="C80" s="723"/>
      <c r="D80" s="723"/>
      <c r="E80" s="723"/>
      <c r="F80" s="723"/>
      <c r="G80" s="723"/>
      <c r="H80" s="723"/>
      <c r="I80" s="723"/>
      <c r="J80" s="723"/>
      <c r="K80" s="723"/>
      <c r="L80" s="723"/>
      <c r="M80" s="724"/>
    </row>
    <row r="81" spans="1:21" s="211" customFormat="1" ht="74.25" customHeight="1" x14ac:dyDescent="0.25">
      <c r="A81" s="708" t="s">
        <v>63</v>
      </c>
      <c r="B81" s="668"/>
      <c r="C81" s="243" t="s">
        <v>87</v>
      </c>
      <c r="D81" s="243" t="s">
        <v>79</v>
      </c>
      <c r="E81" s="243" t="s">
        <v>80</v>
      </c>
      <c r="F81" s="243" t="s">
        <v>81</v>
      </c>
      <c r="G81" s="243" t="s">
        <v>82</v>
      </c>
      <c r="H81" s="243" t="s">
        <v>83</v>
      </c>
      <c r="I81" s="801"/>
      <c r="J81" s="802"/>
      <c r="K81" s="802"/>
      <c r="L81" s="802"/>
      <c r="M81" s="803"/>
      <c r="N81" s="284"/>
      <c r="O81" s="284"/>
      <c r="P81" s="284"/>
      <c r="Q81" s="284"/>
      <c r="R81" s="284"/>
      <c r="S81" s="210"/>
      <c r="T81" s="210"/>
      <c r="U81" s="210"/>
    </row>
    <row r="82" spans="1:21" s="203" customFormat="1" ht="18" customHeight="1" x14ac:dyDescent="0.25">
      <c r="A82" s="708" t="s">
        <v>303</v>
      </c>
      <c r="B82" s="668"/>
      <c r="C82" s="418" t="str">
        <f>IF(COUNT('1_IAA'!C154)&gt;0,'1_IAA'!C154,"")</f>
        <v/>
      </c>
      <c r="D82" s="418" t="str">
        <f>IF(COUNT('1_IAA'!C154)&gt;0,'1_IAA'!D154,"")</f>
        <v/>
      </c>
      <c r="E82" s="245" t="str">
        <f>IF(AND(C82&lt;&gt;0,C82&lt;&gt;""),ROUND(D82/C82,4),"")</f>
        <v/>
      </c>
      <c r="F82" s="418" t="str">
        <f>IF(AND('2_Av I'!AF53&gt;0,'2_Av I'!AF53&lt;&gt;""),'2_Av I'!AF53,"")</f>
        <v/>
      </c>
      <c r="G82" s="418" t="str">
        <f>IF(AND('2_Av I'!AF53&gt;0,'2_Av I'!AF53&lt;&gt;""),'2_Av I'!AG53,"")</f>
        <v/>
      </c>
      <c r="H82" s="246" t="str">
        <f>IF(AND(F82&lt;&gt;0,F82&lt;&gt;""),ROUND(G82/F82,4),"")</f>
        <v/>
      </c>
      <c r="I82" s="804"/>
      <c r="J82" s="805"/>
      <c r="K82" s="805"/>
      <c r="L82" s="805"/>
      <c r="M82" s="806"/>
      <c r="N82" s="282">
        <f>IF(AND(COUNT(C82:D82)&lt;&gt;0,COUNT(F82:G82)&lt;&gt;0),1,0)</f>
        <v>0</v>
      </c>
      <c r="O82" s="282"/>
      <c r="P82" s="282"/>
      <c r="Q82" s="282"/>
      <c r="R82" s="282"/>
      <c r="S82" s="204"/>
      <c r="T82" s="204"/>
      <c r="U82" s="204"/>
    </row>
    <row r="83" spans="1:21" s="203" customFormat="1" ht="21.75" customHeight="1" x14ac:dyDescent="0.25">
      <c r="A83" s="726" t="s">
        <v>255</v>
      </c>
      <c r="B83" s="727"/>
      <c r="C83" s="727"/>
      <c r="D83" s="727"/>
      <c r="E83" s="727"/>
      <c r="F83" s="727"/>
      <c r="G83" s="727"/>
      <c r="H83" s="727"/>
      <c r="I83" s="727"/>
      <c r="J83" s="727"/>
      <c r="K83" s="727"/>
      <c r="L83" s="727"/>
      <c r="M83" s="728"/>
      <c r="N83" s="282"/>
      <c r="O83" s="282"/>
      <c r="P83" s="282"/>
      <c r="Q83" s="282"/>
      <c r="R83" s="282"/>
      <c r="S83" s="204"/>
      <c r="T83" s="204"/>
      <c r="U83" s="204"/>
    </row>
    <row r="84" spans="1:21" s="226" customFormat="1" ht="32.25" customHeight="1" x14ac:dyDescent="0.2">
      <c r="A84" s="752" t="s">
        <v>272</v>
      </c>
      <c r="B84" s="753"/>
      <c r="C84" s="753"/>
      <c r="D84" s="753"/>
      <c r="E84" s="753"/>
      <c r="F84" s="715" t="s">
        <v>67</v>
      </c>
      <c r="G84" s="715"/>
      <c r="H84" s="715" t="s">
        <v>186</v>
      </c>
      <c r="I84" s="715"/>
      <c r="J84" s="715" t="s">
        <v>114</v>
      </c>
      <c r="K84" s="715"/>
      <c r="L84" s="716" t="s">
        <v>115</v>
      </c>
      <c r="M84" s="717"/>
      <c r="N84" s="286"/>
      <c r="O84" s="286"/>
      <c r="P84" s="286"/>
      <c r="Q84" s="286"/>
      <c r="R84" s="286"/>
      <c r="S84" s="225"/>
      <c r="T84" s="225"/>
      <c r="U84" s="225"/>
    </row>
    <row r="85" spans="1:21" s="203" customFormat="1" ht="51.75" customHeight="1" x14ac:dyDescent="0.25">
      <c r="A85" s="737" t="s">
        <v>112</v>
      </c>
      <c r="B85" s="248" t="s">
        <v>68</v>
      </c>
      <c r="C85" s="739" t="s">
        <v>118</v>
      </c>
      <c r="D85" s="692"/>
      <c r="E85" s="693"/>
      <c r="F85" s="740" t="s">
        <v>118</v>
      </c>
      <c r="G85" s="741"/>
      <c r="H85" s="740" t="s">
        <v>118</v>
      </c>
      <c r="I85" s="741"/>
      <c r="J85" s="742" t="str">
        <f>E82</f>
        <v/>
      </c>
      <c r="K85" s="743"/>
      <c r="L85" s="744" t="str">
        <f>IF(N82=1,IF(AND(H85&lt;&gt;"",J85&lt;&gt;""),IF(J85&lt;=H85,"Submeta cumprida","Submeta não cumprida"),""),"")</f>
        <v/>
      </c>
      <c r="M85" s="745"/>
      <c r="N85" s="287">
        <f>IF(L85="Submeta cumprida",1,0)</f>
        <v>0</v>
      </c>
      <c r="O85" s="282"/>
      <c r="P85" s="282"/>
      <c r="Q85" s="282"/>
      <c r="R85" s="282"/>
      <c r="S85" s="204"/>
      <c r="T85" s="204"/>
      <c r="U85" s="204"/>
    </row>
    <row r="86" spans="1:21" s="203" customFormat="1" ht="51.75" customHeight="1" x14ac:dyDescent="0.25">
      <c r="A86" s="738"/>
      <c r="B86" s="249" t="s">
        <v>69</v>
      </c>
      <c r="C86" s="746" t="s">
        <v>118</v>
      </c>
      <c r="D86" s="701"/>
      <c r="E86" s="702"/>
      <c r="F86" s="747" t="s">
        <v>118</v>
      </c>
      <c r="G86" s="748"/>
      <c r="H86" s="747" t="s">
        <v>118</v>
      </c>
      <c r="I86" s="748"/>
      <c r="J86" s="749" t="str">
        <f>H82</f>
        <v/>
      </c>
      <c r="K86" s="750"/>
      <c r="L86" s="729" t="str">
        <f>IF(N82=1,IF(AND(H86&lt;&gt;"",J86&lt;&gt;""),IF(J86&gt;=H86,"Submeta cumprida","Submeta não cumprida"),""),"")</f>
        <v/>
      </c>
      <c r="M86" s="730"/>
      <c r="N86" s="287">
        <f>IF(L86="Submeta cumprida",1,0)</f>
        <v>0</v>
      </c>
      <c r="O86" s="282"/>
      <c r="P86" s="282"/>
      <c r="Q86" s="282"/>
      <c r="R86" s="282"/>
      <c r="S86" s="204"/>
      <c r="T86" s="204"/>
      <c r="U86" s="204"/>
    </row>
    <row r="87" spans="1:21" s="203" customFormat="1" ht="17.25" customHeight="1" x14ac:dyDescent="0.25">
      <c r="A87" s="731" t="s">
        <v>116</v>
      </c>
      <c r="B87" s="732"/>
      <c r="C87" s="732"/>
      <c r="D87" s="732"/>
      <c r="E87" s="732"/>
      <c r="F87" s="732"/>
      <c r="G87" s="733"/>
      <c r="H87" s="734" t="str">
        <f>IF(N82=1,IF(H85&lt;&gt;"",IF(N87=1,"Foi alcançado sucesso neste ciclo de ensino","Não foi alcançado sucesso neste ciclo de ensino"),""),"")</f>
        <v/>
      </c>
      <c r="I87" s="735"/>
      <c r="J87" s="735"/>
      <c r="K87" s="735"/>
      <c r="L87" s="735"/>
      <c r="M87" s="736"/>
      <c r="N87" s="282" t="str">
        <f>IF(H85&lt;&gt;"",IF(OR(N85=1,N86=1),1,0),"")</f>
        <v/>
      </c>
      <c r="O87" s="282" t="str">
        <f>C82</f>
        <v/>
      </c>
      <c r="P87" s="289">
        <f>IF(AND(SUM(O60,O69,O78,O87)&gt;0,OR(N60&lt;&gt;"",N69&lt;&gt;"",N78&lt;&gt;"",N87&lt;&gt;"")),(IF(N60&lt;&gt;"",N60*O60,0)+IF(N69&lt;&gt;"",N69*O69,0)+IF(N78&lt;&gt;"",N78*O78,0)+IF(N87&lt;&gt;"",N87*O87,0))/SUM(O60,O69,O78,O87),"")</f>
        <v>1</v>
      </c>
      <c r="Q87" s="282"/>
      <c r="R87" s="282"/>
      <c r="S87" s="204"/>
      <c r="T87" s="204"/>
      <c r="U87" s="204"/>
    </row>
    <row r="88" spans="1:21" ht="15" customHeight="1" x14ac:dyDescent="0.3"/>
    <row r="89" spans="1:21" ht="36.75" customHeight="1" x14ac:dyDescent="0.4">
      <c r="A89" s="770" t="s">
        <v>338</v>
      </c>
      <c r="B89" s="770"/>
      <c r="C89" s="770"/>
      <c r="D89" s="770"/>
      <c r="E89" s="770"/>
      <c r="F89" s="770"/>
      <c r="G89" s="770"/>
      <c r="H89" s="770"/>
      <c r="I89" s="770"/>
      <c r="J89" s="770"/>
      <c r="K89" s="770"/>
      <c r="L89" s="250">
        <f>IF(OR(H60&lt;&gt;"",H69&lt;&gt;"",H78&lt;&gt;"",H87&lt;&gt;""),ROUND(P87,2),"")</f>
        <v>1</v>
      </c>
      <c r="M89" s="251"/>
    </row>
    <row r="90" spans="1:21" ht="15" customHeight="1" x14ac:dyDescent="0.3"/>
    <row r="91" spans="1:21" ht="36.75" customHeight="1" x14ac:dyDescent="0.3">
      <c r="A91" s="771" t="s">
        <v>88</v>
      </c>
      <c r="B91" s="721"/>
      <c r="C91" s="721"/>
      <c r="D91" s="721"/>
      <c r="E91" s="721"/>
      <c r="F91" s="721"/>
      <c r="G91" s="721"/>
      <c r="H91" s="721"/>
      <c r="I91" s="721"/>
      <c r="J91" s="721"/>
      <c r="K91" s="721"/>
      <c r="L91" s="721"/>
      <c r="M91" s="721"/>
    </row>
    <row r="93" spans="1:21" ht="30" customHeight="1" x14ac:dyDescent="0.3">
      <c r="A93" s="772" t="s">
        <v>84</v>
      </c>
      <c r="B93" s="773"/>
      <c r="C93" s="774"/>
      <c r="D93" s="774"/>
      <c r="E93" s="774"/>
      <c r="F93" s="774"/>
      <c r="G93" s="774"/>
      <c r="H93" s="774"/>
      <c r="I93" s="774"/>
      <c r="J93" s="774"/>
      <c r="K93" s="774"/>
      <c r="L93" s="774"/>
      <c r="M93" s="775"/>
    </row>
    <row r="94" spans="1:21" s="203" customFormat="1" ht="19.5" customHeight="1" x14ac:dyDescent="0.25">
      <c r="A94" s="424"/>
      <c r="B94" s="252"/>
      <c r="C94" s="754" t="s">
        <v>257</v>
      </c>
      <c r="D94" s="755"/>
      <c r="E94" s="755"/>
      <c r="F94" s="755"/>
      <c r="G94" s="756"/>
      <c r="H94" s="757" t="s">
        <v>89</v>
      </c>
      <c r="I94" s="761"/>
      <c r="J94" s="762"/>
      <c r="K94" s="762"/>
      <c r="L94" s="762"/>
      <c r="M94" s="763"/>
      <c r="N94" s="282"/>
      <c r="O94" s="282"/>
      <c r="P94" s="282"/>
      <c r="Q94" s="282"/>
      <c r="R94" s="282"/>
      <c r="S94" s="204"/>
      <c r="T94" s="204"/>
      <c r="U94" s="204"/>
    </row>
    <row r="95" spans="1:21" s="211" customFormat="1" ht="88.5" customHeight="1" x14ac:dyDescent="0.25">
      <c r="A95" s="758" t="s">
        <v>63</v>
      </c>
      <c r="B95" s="759"/>
      <c r="C95" s="253" t="s">
        <v>90</v>
      </c>
      <c r="D95" s="253" t="s">
        <v>91</v>
      </c>
      <c r="E95" s="253" t="s">
        <v>92</v>
      </c>
      <c r="F95" s="253" t="s">
        <v>93</v>
      </c>
      <c r="G95" s="254" t="s">
        <v>94</v>
      </c>
      <c r="H95" s="757"/>
      <c r="I95" s="764"/>
      <c r="J95" s="765"/>
      <c r="K95" s="765"/>
      <c r="L95" s="765"/>
      <c r="M95" s="766"/>
      <c r="N95" s="284"/>
      <c r="O95" s="284"/>
      <c r="P95" s="284"/>
      <c r="Q95" s="284"/>
      <c r="R95" s="284"/>
      <c r="S95" s="210"/>
      <c r="T95" s="210"/>
      <c r="U95" s="210"/>
    </row>
    <row r="96" spans="1:21" s="203" customFormat="1" ht="18" customHeight="1" x14ac:dyDescent="0.25">
      <c r="A96" s="760" t="s">
        <v>303</v>
      </c>
      <c r="B96" s="668"/>
      <c r="C96" s="426">
        <f>IF(COUNT('1_IAA'!C90)&gt;0,'1_IAA'!C90,"")</f>
        <v>237</v>
      </c>
      <c r="D96" s="426">
        <f>IF(COUNT('1_IAA'!C90)&gt;0,'1_IAA'!H90+'1_IAA'!I90,"")</f>
        <v>7</v>
      </c>
      <c r="E96" s="426">
        <f>IF(COUNT('1_IAA'!C90)&gt;0,'1_IAA'!G90,"")</f>
        <v>0</v>
      </c>
      <c r="F96" s="426">
        <f>IF(COUNT('1_IAA'!C90)&gt;0,'1_IAA'!F90,"")</f>
        <v>0</v>
      </c>
      <c r="G96" s="426">
        <f>IF(C96&lt;&gt;"",SUM(D96:F96),"")</f>
        <v>7</v>
      </c>
      <c r="H96" s="427">
        <f>IF(AND(C96&lt;&gt;0,C96&lt;&gt;""),ROUND(G96/C96,4),"")</f>
        <v>2.9499999999999998E-2</v>
      </c>
      <c r="I96" s="767"/>
      <c r="J96" s="768"/>
      <c r="K96" s="768"/>
      <c r="L96" s="768"/>
      <c r="M96" s="769"/>
      <c r="N96" s="282">
        <f>IF(COUNT(C96:F96)&lt;&gt;0,1,0)</f>
        <v>1</v>
      </c>
      <c r="O96" s="282"/>
      <c r="P96" s="282"/>
      <c r="Q96" s="282"/>
      <c r="R96" s="282"/>
      <c r="S96" s="204"/>
      <c r="T96" s="204"/>
      <c r="U96" s="204"/>
    </row>
    <row r="97" spans="1:21" s="259" customFormat="1" ht="42" customHeight="1" x14ac:dyDescent="0.25">
      <c r="A97" s="257"/>
      <c r="B97" s="776" t="s">
        <v>258</v>
      </c>
      <c r="C97" s="776"/>
      <c r="D97" s="776"/>
      <c r="E97" s="776"/>
      <c r="F97" s="776"/>
      <c r="G97" s="776"/>
      <c r="H97" s="776"/>
      <c r="I97" s="776"/>
      <c r="J97" s="776"/>
      <c r="K97" s="776"/>
      <c r="L97" s="776"/>
      <c r="M97" s="777"/>
      <c r="S97" s="258"/>
      <c r="T97" s="258"/>
      <c r="U97" s="258"/>
    </row>
    <row r="98" spans="1:21" s="226" customFormat="1" ht="24" customHeight="1" x14ac:dyDescent="0.3">
      <c r="A98" s="260"/>
      <c r="B98" s="261"/>
      <c r="C98" s="262"/>
      <c r="D98" s="262"/>
      <c r="E98" s="262"/>
      <c r="F98" s="778" t="s">
        <v>67</v>
      </c>
      <c r="G98" s="778"/>
      <c r="H98" s="778" t="s">
        <v>186</v>
      </c>
      <c r="I98" s="778"/>
      <c r="J98" s="778" t="s">
        <v>114</v>
      </c>
      <c r="K98" s="778"/>
      <c r="L98" s="779" t="s">
        <v>117</v>
      </c>
      <c r="M98" s="780"/>
      <c r="N98" s="286"/>
      <c r="O98" s="286"/>
      <c r="P98" s="286"/>
      <c r="Q98" s="286"/>
      <c r="R98" s="286"/>
      <c r="S98" s="225"/>
      <c r="T98" s="225"/>
      <c r="U98" s="225"/>
    </row>
    <row r="99" spans="1:21" s="203" customFormat="1" ht="76.5" customHeight="1" x14ac:dyDescent="0.2">
      <c r="A99" s="263" t="s">
        <v>113</v>
      </c>
      <c r="B99" s="781" t="s">
        <v>137</v>
      </c>
      <c r="C99" s="782"/>
      <c r="D99" s="782"/>
      <c r="E99" s="783"/>
      <c r="F99" s="784">
        <v>2.4799999999999999E-2</v>
      </c>
      <c r="G99" s="785"/>
      <c r="H99" s="784">
        <v>1.8599999999999998E-2</v>
      </c>
      <c r="I99" s="786"/>
      <c r="J99" s="787">
        <f>H96</f>
        <v>2.9499999999999998E-2</v>
      </c>
      <c r="K99" s="788"/>
      <c r="L99" s="789" t="str">
        <f>IF(N96=1,IF(AND(H99&lt;&gt;"",J99&lt;&gt;""),IF(J99&lt;=H99,"meta cumprida","meta não cumprida"),""),"")</f>
        <v>meta não cumprida</v>
      </c>
      <c r="M99" s="790"/>
      <c r="N99" s="287">
        <f>IF(L99="meta cumprida",1,0)</f>
        <v>0</v>
      </c>
      <c r="O99" s="282"/>
      <c r="P99" s="282"/>
      <c r="Q99" s="282"/>
      <c r="R99" s="282"/>
      <c r="S99" s="204"/>
      <c r="T99" s="204"/>
      <c r="U99" s="204"/>
    </row>
    <row r="100" spans="1:21" s="203" customFormat="1" ht="17.25" customHeight="1" x14ac:dyDescent="0.3">
      <c r="A100" s="264"/>
      <c r="B100" s="265"/>
      <c r="C100" s="266"/>
      <c r="D100" s="266"/>
      <c r="E100" s="266"/>
      <c r="F100" s="266"/>
      <c r="G100" s="266"/>
      <c r="H100" s="789" t="str">
        <f>IF(N96=1,IF(H99&lt;&gt;"",IF(N100=1,"Foi alcançado sucesso neste nível de ensino","Não foi alcançado sucesso neste nível de ensino"),""),"")</f>
        <v>Não foi alcançado sucesso neste nível de ensino</v>
      </c>
      <c r="I100" s="791"/>
      <c r="J100" s="791"/>
      <c r="K100" s="791"/>
      <c r="L100" s="791"/>
      <c r="M100" s="792"/>
      <c r="N100" s="290">
        <f>IF(H99&lt;&gt;"",IF(N99=1,1,0),"")</f>
        <v>0</v>
      </c>
      <c r="O100" s="282">
        <f>C96</f>
        <v>237</v>
      </c>
      <c r="P100" s="282"/>
      <c r="Q100" s="282"/>
      <c r="R100" s="282"/>
      <c r="S100" s="204"/>
      <c r="T100" s="204"/>
      <c r="U100" s="204"/>
    </row>
    <row r="101" spans="1:21" ht="9" customHeight="1" x14ac:dyDescent="0.3"/>
    <row r="102" spans="1:21" ht="30" customHeight="1" x14ac:dyDescent="0.3">
      <c r="A102" s="772" t="s">
        <v>85</v>
      </c>
      <c r="B102" s="773"/>
      <c r="C102" s="774"/>
      <c r="D102" s="774"/>
      <c r="E102" s="774"/>
      <c r="F102" s="774"/>
      <c r="G102" s="774"/>
      <c r="H102" s="774"/>
      <c r="I102" s="774"/>
      <c r="J102" s="774"/>
      <c r="K102" s="774"/>
      <c r="L102" s="774"/>
      <c r="M102" s="775"/>
    </row>
    <row r="103" spans="1:21" s="203" customFormat="1" ht="19.5" customHeight="1" x14ac:dyDescent="0.25">
      <c r="A103" s="424"/>
      <c r="B103" s="252"/>
      <c r="C103" s="754" t="s">
        <v>257</v>
      </c>
      <c r="D103" s="755"/>
      <c r="E103" s="755"/>
      <c r="F103" s="755"/>
      <c r="G103" s="756"/>
      <c r="H103" s="757" t="s">
        <v>89</v>
      </c>
      <c r="I103" s="761"/>
      <c r="J103" s="762"/>
      <c r="K103" s="762"/>
      <c r="L103" s="762"/>
      <c r="M103" s="763"/>
      <c r="N103" s="282"/>
      <c r="O103" s="282"/>
      <c r="P103" s="282"/>
      <c r="Q103" s="282"/>
      <c r="R103" s="282"/>
      <c r="S103" s="204"/>
      <c r="T103" s="204"/>
      <c r="U103" s="204"/>
    </row>
    <row r="104" spans="1:21" s="211" customFormat="1" ht="88.5" customHeight="1" x14ac:dyDescent="0.25">
      <c r="A104" s="758" t="s">
        <v>63</v>
      </c>
      <c r="B104" s="759"/>
      <c r="C104" s="253" t="s">
        <v>90</v>
      </c>
      <c r="D104" s="253" t="s">
        <v>91</v>
      </c>
      <c r="E104" s="253" t="s">
        <v>92</v>
      </c>
      <c r="F104" s="253" t="s">
        <v>93</v>
      </c>
      <c r="G104" s="254" t="s">
        <v>94</v>
      </c>
      <c r="H104" s="757"/>
      <c r="I104" s="764"/>
      <c r="J104" s="765"/>
      <c r="K104" s="765"/>
      <c r="L104" s="765"/>
      <c r="M104" s="766"/>
      <c r="N104" s="284"/>
      <c r="O104" s="284"/>
      <c r="P104" s="284"/>
      <c r="Q104" s="284"/>
      <c r="R104" s="284"/>
      <c r="S104" s="210"/>
      <c r="T104" s="210"/>
      <c r="U104" s="210"/>
    </row>
    <row r="105" spans="1:21" s="203" customFormat="1" ht="18" customHeight="1" x14ac:dyDescent="0.25">
      <c r="A105" s="760" t="s">
        <v>303</v>
      </c>
      <c r="B105" s="668"/>
      <c r="C105" s="426">
        <f>IF(COUNT('1_IAA'!C136)&gt;0,'1_IAA'!C136,"")</f>
        <v>371</v>
      </c>
      <c r="D105" s="426">
        <f>IF(COUNT('1_IAA'!C136)&gt;0,'1_IAA'!H136+'1_IAA'!I136,"")</f>
        <v>18</v>
      </c>
      <c r="E105" s="426">
        <f>IF(COUNT('1_IAA'!C136)&gt;0,'1_IAA'!G136,"")</f>
        <v>0</v>
      </c>
      <c r="F105" s="426">
        <f>IF(COUNT('1_IAA'!C136)&gt;0,'1_IAA'!F136,"")</f>
        <v>0</v>
      </c>
      <c r="G105" s="255">
        <f>IF(C105&lt;&gt;"",SUM(D105:F105),"")</f>
        <v>18</v>
      </c>
      <c r="H105" s="256">
        <f>IF(AND(C105&lt;&gt;0,C105&lt;&gt;""),ROUND(G105/C105,4),"")</f>
        <v>4.8500000000000001E-2</v>
      </c>
      <c r="I105" s="767"/>
      <c r="J105" s="768"/>
      <c r="K105" s="768"/>
      <c r="L105" s="768"/>
      <c r="M105" s="769"/>
      <c r="N105" s="282">
        <f>IF(COUNT(C105:F105)&lt;&gt;0,1,0)</f>
        <v>1</v>
      </c>
      <c r="O105" s="282"/>
      <c r="P105" s="282"/>
      <c r="Q105" s="282"/>
      <c r="R105" s="282"/>
      <c r="S105" s="204"/>
      <c r="T105" s="204"/>
      <c r="U105" s="204"/>
    </row>
    <row r="106" spans="1:21" s="259" customFormat="1" ht="42" customHeight="1" x14ac:dyDescent="0.25">
      <c r="A106" s="257"/>
      <c r="B106" s="776" t="s">
        <v>258</v>
      </c>
      <c r="C106" s="776"/>
      <c r="D106" s="776"/>
      <c r="E106" s="776"/>
      <c r="F106" s="776"/>
      <c r="G106" s="776"/>
      <c r="H106" s="776"/>
      <c r="I106" s="776"/>
      <c r="J106" s="776"/>
      <c r="K106" s="776"/>
      <c r="L106" s="776"/>
      <c r="M106" s="777"/>
      <c r="S106" s="258"/>
      <c r="T106" s="258"/>
      <c r="U106" s="258"/>
    </row>
    <row r="107" spans="1:21" s="226" customFormat="1" ht="24" customHeight="1" x14ac:dyDescent="0.3">
      <c r="A107" s="260"/>
      <c r="B107" s="261"/>
      <c r="C107" s="262"/>
      <c r="D107" s="262"/>
      <c r="E107" s="262"/>
      <c r="F107" s="778" t="s">
        <v>67</v>
      </c>
      <c r="G107" s="778"/>
      <c r="H107" s="778" t="s">
        <v>186</v>
      </c>
      <c r="I107" s="778"/>
      <c r="J107" s="778" t="s">
        <v>114</v>
      </c>
      <c r="K107" s="778"/>
      <c r="L107" s="779" t="s">
        <v>117</v>
      </c>
      <c r="M107" s="780"/>
      <c r="N107" s="286"/>
      <c r="O107" s="286"/>
      <c r="P107" s="286"/>
      <c r="Q107" s="286"/>
      <c r="R107" s="286"/>
      <c r="S107" s="225"/>
      <c r="T107" s="225"/>
      <c r="U107" s="225"/>
    </row>
    <row r="108" spans="1:21" s="203" customFormat="1" ht="76.5" customHeight="1" x14ac:dyDescent="0.2">
      <c r="A108" s="263" t="s">
        <v>113</v>
      </c>
      <c r="B108" s="781" t="s">
        <v>137</v>
      </c>
      <c r="C108" s="782"/>
      <c r="D108" s="782"/>
      <c r="E108" s="783"/>
      <c r="F108" s="784">
        <v>2.9499999999999998E-2</v>
      </c>
      <c r="G108" s="785"/>
      <c r="H108" s="784">
        <v>2.2100000000000002E-2</v>
      </c>
      <c r="I108" s="786"/>
      <c r="J108" s="787">
        <f>H105</f>
        <v>4.8500000000000001E-2</v>
      </c>
      <c r="K108" s="788"/>
      <c r="L108" s="789" t="str">
        <f>IF(N105=1,IF(AND(H108&lt;&gt;"",J108&lt;&gt;""),IF(J108&lt;=H108,"meta cumprida","meta não cumprida"),""),"")</f>
        <v>meta não cumprida</v>
      </c>
      <c r="M108" s="790"/>
      <c r="N108" s="287">
        <f>IF(L108="meta cumprida",1,0)</f>
        <v>0</v>
      </c>
      <c r="O108" s="282"/>
      <c r="P108" s="282"/>
      <c r="Q108" s="282"/>
      <c r="R108" s="282"/>
      <c r="S108" s="204"/>
      <c r="T108" s="204"/>
      <c r="U108" s="204"/>
    </row>
    <row r="109" spans="1:21" s="203" customFormat="1" ht="17.25" customHeight="1" x14ac:dyDescent="0.3">
      <c r="A109" s="264"/>
      <c r="B109" s="265"/>
      <c r="C109" s="266"/>
      <c r="D109" s="266"/>
      <c r="E109" s="266"/>
      <c r="F109" s="266"/>
      <c r="G109" s="266"/>
      <c r="H109" s="789" t="str">
        <f>IF(N105=1,IF(H108&lt;&gt;"",IF(N109=1,"Foi alcançado sucesso neste nível de ensino","Não foi alcançado sucesso neste nível de ensino"),""),"")</f>
        <v>Não foi alcançado sucesso neste nível de ensino</v>
      </c>
      <c r="I109" s="791"/>
      <c r="J109" s="791"/>
      <c r="K109" s="791"/>
      <c r="L109" s="791"/>
      <c r="M109" s="792"/>
      <c r="N109" s="290">
        <f>IF(H108&lt;&gt;"",IF(N108=1,1,0),"")</f>
        <v>0</v>
      </c>
      <c r="O109" s="282">
        <f>C105</f>
        <v>371</v>
      </c>
      <c r="P109" s="282"/>
      <c r="Q109" s="282"/>
      <c r="R109" s="282"/>
      <c r="S109" s="204"/>
      <c r="T109" s="204"/>
      <c r="U109" s="204"/>
    </row>
    <row r="110" spans="1:21" ht="9" customHeight="1" x14ac:dyDescent="0.3"/>
    <row r="111" spans="1:21" ht="30" customHeight="1" x14ac:dyDescent="0.3">
      <c r="A111" s="772" t="s">
        <v>95</v>
      </c>
      <c r="B111" s="773"/>
      <c r="C111" s="774"/>
      <c r="D111" s="774"/>
      <c r="E111" s="774"/>
      <c r="F111" s="774"/>
      <c r="G111" s="774"/>
      <c r="H111" s="774"/>
      <c r="I111" s="774"/>
      <c r="J111" s="774"/>
      <c r="K111" s="774"/>
      <c r="L111" s="774"/>
      <c r="M111" s="775"/>
    </row>
    <row r="112" spans="1:21" s="203" customFormat="1" ht="19.5" customHeight="1" x14ac:dyDescent="0.25">
      <c r="A112" s="424"/>
      <c r="B112" s="252"/>
      <c r="C112" s="754" t="s">
        <v>257</v>
      </c>
      <c r="D112" s="755"/>
      <c r="E112" s="755"/>
      <c r="F112" s="755"/>
      <c r="G112" s="756"/>
      <c r="H112" s="757" t="s">
        <v>89</v>
      </c>
      <c r="I112" s="761"/>
      <c r="J112" s="762"/>
      <c r="K112" s="762"/>
      <c r="L112" s="762"/>
      <c r="M112" s="763"/>
      <c r="N112" s="282"/>
      <c r="O112" s="282"/>
      <c r="P112" s="282"/>
      <c r="Q112" s="282"/>
      <c r="R112" s="282"/>
      <c r="S112" s="204"/>
      <c r="T112" s="204"/>
      <c r="U112" s="204"/>
    </row>
    <row r="113" spans="1:21" s="211" customFormat="1" ht="88.5" customHeight="1" x14ac:dyDescent="0.25">
      <c r="A113" s="758" t="s">
        <v>63</v>
      </c>
      <c r="B113" s="759"/>
      <c r="C113" s="253" t="s">
        <v>90</v>
      </c>
      <c r="D113" s="253" t="s">
        <v>91</v>
      </c>
      <c r="E113" s="253" t="s">
        <v>92</v>
      </c>
      <c r="F113" s="253" t="s">
        <v>93</v>
      </c>
      <c r="G113" s="254" t="s">
        <v>94</v>
      </c>
      <c r="H113" s="757"/>
      <c r="I113" s="764"/>
      <c r="J113" s="765"/>
      <c r="K113" s="765"/>
      <c r="L113" s="765"/>
      <c r="M113" s="766"/>
      <c r="N113" s="284"/>
      <c r="O113" s="284"/>
      <c r="P113" s="284"/>
      <c r="Q113" s="284"/>
      <c r="R113" s="284"/>
      <c r="S113" s="210"/>
      <c r="T113" s="210"/>
      <c r="U113" s="210"/>
    </row>
    <row r="114" spans="1:21" s="203" customFormat="1" ht="18" customHeight="1" x14ac:dyDescent="0.25">
      <c r="A114" s="760" t="s">
        <v>303</v>
      </c>
      <c r="B114" s="668"/>
      <c r="C114" s="426" t="str">
        <f>IF(COUNT('1_IAA'!C186)&gt;0,'1_IAA'!C186,"")</f>
        <v/>
      </c>
      <c r="D114" s="426" t="str">
        <f>IF(COUNT('1_IAA'!C186)&gt;0,'1_IAA'!H186+'1_IAA'!I186,"")</f>
        <v/>
      </c>
      <c r="E114" s="426" t="str">
        <f>IF(COUNT('1_IAA'!C186)&gt;0,'1_IAA'!G186,"")</f>
        <v/>
      </c>
      <c r="F114" s="426" t="str">
        <f>IF(COUNT('1_IAA'!C186)&gt;0,'1_IAA'!F186,"")</f>
        <v/>
      </c>
      <c r="G114" s="255" t="str">
        <f>IF(C114&lt;&gt;"",SUM(D114:F114),"")</f>
        <v/>
      </c>
      <c r="H114" s="256" t="str">
        <f>IF(AND(C114&lt;&gt;0,C114&lt;&gt;""),ROUND(G114/C114,4),"")</f>
        <v/>
      </c>
      <c r="I114" s="767"/>
      <c r="J114" s="768"/>
      <c r="K114" s="768"/>
      <c r="L114" s="768"/>
      <c r="M114" s="769"/>
      <c r="N114" s="282">
        <f>IF(COUNT(C114:F114)&lt;&gt;0,1,0)</f>
        <v>0</v>
      </c>
      <c r="O114" s="282"/>
      <c r="P114" s="282"/>
      <c r="Q114" s="282"/>
      <c r="R114" s="282"/>
      <c r="S114" s="204"/>
      <c r="T114" s="204"/>
      <c r="U114" s="204"/>
    </row>
    <row r="115" spans="1:21" s="259" customFormat="1" ht="42" customHeight="1" x14ac:dyDescent="0.25">
      <c r="A115" s="257"/>
      <c r="B115" s="776" t="s">
        <v>258</v>
      </c>
      <c r="C115" s="776"/>
      <c r="D115" s="776"/>
      <c r="E115" s="776"/>
      <c r="F115" s="776"/>
      <c r="G115" s="776"/>
      <c r="H115" s="776"/>
      <c r="I115" s="776"/>
      <c r="J115" s="776"/>
      <c r="K115" s="776"/>
      <c r="L115" s="776"/>
      <c r="M115" s="777"/>
      <c r="S115" s="258"/>
      <c r="T115" s="258"/>
      <c r="U115" s="258"/>
    </row>
    <row r="116" spans="1:21" s="226" customFormat="1" ht="24" customHeight="1" x14ac:dyDescent="0.3">
      <c r="A116" s="260"/>
      <c r="B116" s="261"/>
      <c r="C116" s="262"/>
      <c r="D116" s="262"/>
      <c r="E116" s="262"/>
      <c r="F116" s="778" t="s">
        <v>67</v>
      </c>
      <c r="G116" s="778"/>
      <c r="H116" s="778" t="s">
        <v>186</v>
      </c>
      <c r="I116" s="778"/>
      <c r="J116" s="778" t="s">
        <v>114</v>
      </c>
      <c r="K116" s="778"/>
      <c r="L116" s="779" t="s">
        <v>117</v>
      </c>
      <c r="M116" s="780"/>
      <c r="N116" s="286"/>
      <c r="O116" s="286"/>
      <c r="P116" s="286"/>
      <c r="Q116" s="286"/>
      <c r="R116" s="286"/>
      <c r="S116" s="225"/>
      <c r="T116" s="225"/>
      <c r="U116" s="225"/>
    </row>
    <row r="117" spans="1:21" s="203" customFormat="1" ht="76.5" customHeight="1" x14ac:dyDescent="0.2">
      <c r="A117" s="263" t="s">
        <v>113</v>
      </c>
      <c r="B117" s="781" t="s">
        <v>118</v>
      </c>
      <c r="C117" s="782"/>
      <c r="D117" s="782"/>
      <c r="E117" s="783"/>
      <c r="F117" s="784" t="s">
        <v>118</v>
      </c>
      <c r="G117" s="785"/>
      <c r="H117" s="784" t="s">
        <v>118</v>
      </c>
      <c r="I117" s="786"/>
      <c r="J117" s="787" t="str">
        <f>H114</f>
        <v/>
      </c>
      <c r="K117" s="788"/>
      <c r="L117" s="789" t="str">
        <f>IF(N114=1,IF(AND(H117&lt;&gt;"",J117&lt;&gt;""),IF(J117&lt;=H117,"meta cumprida","meta não cumprida"),""),"")</f>
        <v/>
      </c>
      <c r="M117" s="790"/>
      <c r="N117" s="287">
        <f>IF(L117="meta cumprida",1,0)</f>
        <v>0</v>
      </c>
      <c r="O117" s="282"/>
      <c r="P117" s="282"/>
      <c r="Q117" s="282"/>
      <c r="R117" s="282"/>
      <c r="S117" s="204"/>
      <c r="T117" s="204"/>
      <c r="U117" s="204"/>
    </row>
    <row r="118" spans="1:21" s="203" customFormat="1" ht="17.25" customHeight="1" x14ac:dyDescent="0.3">
      <c r="A118" s="264"/>
      <c r="B118" s="265"/>
      <c r="C118" s="266"/>
      <c r="D118" s="266"/>
      <c r="E118" s="266"/>
      <c r="F118" s="266"/>
      <c r="G118" s="266"/>
      <c r="H118" s="789" t="str">
        <f>IF(N114=1,IF(H117&lt;&gt;"",IF(N118=1,"Foi alcançado sucesso neste nível de ensino","Não foi alcançado sucesso neste nível de ensino"),""),"")</f>
        <v/>
      </c>
      <c r="I118" s="791"/>
      <c r="J118" s="791"/>
      <c r="K118" s="791"/>
      <c r="L118" s="791"/>
      <c r="M118" s="792"/>
      <c r="N118" s="290" t="str">
        <f>IF(H117&lt;&gt;"",IF(N117=1,1,0),"")</f>
        <v/>
      </c>
      <c r="O118" s="282" t="str">
        <f>C114</f>
        <v/>
      </c>
      <c r="P118" s="289">
        <f>IF(AND(SUM(O100,O109,O118)&gt;0,OR(N100&lt;&gt;"",N109&lt;&gt;"",N118&lt;&gt;"")),(IF(N100&lt;&gt;"",N100*O100,0)+IF(N109&lt;&gt;"",N109*O109,0)+IF(N118&lt;&gt;"",N118*O118,0))/SUM(O100,O109,O118),"")</f>
        <v>0</v>
      </c>
      <c r="Q118" s="282"/>
      <c r="R118" s="282"/>
      <c r="S118" s="204"/>
      <c r="T118" s="204"/>
      <c r="U118" s="204"/>
    </row>
    <row r="119" spans="1:21" ht="15" customHeight="1" x14ac:dyDescent="0.3"/>
    <row r="120" spans="1:21" ht="36.75" customHeight="1" x14ac:dyDescent="0.4">
      <c r="A120" s="820" t="s">
        <v>337</v>
      </c>
      <c r="B120" s="820"/>
      <c r="C120" s="820"/>
      <c r="D120" s="820"/>
      <c r="E120" s="820"/>
      <c r="F120" s="820"/>
      <c r="G120" s="820"/>
      <c r="H120" s="820"/>
      <c r="I120" s="820"/>
      <c r="J120" s="820"/>
      <c r="K120" s="820"/>
      <c r="L120" s="267">
        <f>IF(OR(H118&lt;&gt;"",H100&lt;&gt;""),ROUND(P118,2),"")</f>
        <v>0</v>
      </c>
      <c r="M120" s="268"/>
    </row>
    <row r="121" spans="1:21" ht="15" customHeight="1" x14ac:dyDescent="0.3"/>
    <row r="122" spans="1:21" ht="36.75" customHeight="1" x14ac:dyDescent="0.3">
      <c r="A122" s="821" t="s">
        <v>96</v>
      </c>
      <c r="B122" s="721"/>
      <c r="C122" s="721"/>
      <c r="D122" s="721"/>
      <c r="E122" s="721"/>
      <c r="F122" s="721"/>
      <c r="G122" s="721"/>
      <c r="H122" s="721"/>
      <c r="I122" s="721"/>
      <c r="J122" s="721"/>
      <c r="K122" s="721"/>
      <c r="L122" s="721"/>
      <c r="M122" s="721"/>
    </row>
    <row r="124" spans="1:21" s="211" customFormat="1" ht="93" customHeight="1" x14ac:dyDescent="0.2">
      <c r="A124" s="822" t="s">
        <v>63</v>
      </c>
      <c r="B124" s="668"/>
      <c r="C124" s="269" t="s">
        <v>97</v>
      </c>
      <c r="D124" s="269" t="s">
        <v>98</v>
      </c>
      <c r="E124" s="269" t="s">
        <v>99</v>
      </c>
      <c r="F124" s="269" t="s">
        <v>100</v>
      </c>
      <c r="G124" s="269" t="s">
        <v>101</v>
      </c>
      <c r="H124" s="823"/>
      <c r="I124" s="762"/>
      <c r="J124" s="762"/>
      <c r="K124" s="762"/>
      <c r="L124" s="762"/>
      <c r="M124" s="763"/>
      <c r="N124" s="284"/>
      <c r="O124" s="284"/>
      <c r="P124" s="284"/>
      <c r="Q124" s="284"/>
      <c r="R124" s="284"/>
      <c r="S124" s="210"/>
      <c r="T124" s="210"/>
      <c r="U124" s="210"/>
    </row>
    <row r="125" spans="1:21" s="203" customFormat="1" ht="18" customHeight="1" x14ac:dyDescent="0.25">
      <c r="A125" s="822" t="s">
        <v>303</v>
      </c>
      <c r="B125" s="668"/>
      <c r="C125" s="428">
        <f>IF('4_Indisciplina'!C18&lt;&gt;"",'4_Indisciplina'!C18,"")</f>
        <v>1035</v>
      </c>
      <c r="D125" s="428">
        <f>IF('4_Indisciplina'!C18&lt;&gt;"",'4_Indisciplina'!H18,"")</f>
        <v>1161</v>
      </c>
      <c r="E125" s="428">
        <f>IF('4_Indisciplina'!C18&lt;&gt;"",'4_Indisciplina'!I18,"")</f>
        <v>44</v>
      </c>
      <c r="F125" s="428">
        <f>IF(C125&lt;&gt;"",SUM(D125:E125),"")</f>
        <v>1205</v>
      </c>
      <c r="G125" s="429">
        <f>IF(AND(C125&lt;&gt;0,C125&lt;&gt;""),ROUND(F125/C125,2),"")</f>
        <v>1.1599999999999999</v>
      </c>
      <c r="H125" s="824"/>
      <c r="I125" s="825"/>
      <c r="J125" s="825"/>
      <c r="K125" s="825"/>
      <c r="L125" s="825"/>
      <c r="M125" s="826"/>
      <c r="N125" s="282">
        <f>IF(COUNT(C125:E125)&lt;&gt;0,1,0)</f>
        <v>1</v>
      </c>
      <c r="O125" s="282"/>
      <c r="P125" s="282"/>
      <c r="Q125" s="282"/>
      <c r="R125" s="282"/>
      <c r="S125" s="204"/>
      <c r="T125" s="204"/>
      <c r="U125" s="204"/>
    </row>
    <row r="126" spans="1:21" s="203" customFormat="1" ht="23.25" customHeight="1" x14ac:dyDescent="0.25">
      <c r="A126" s="270"/>
      <c r="B126" s="793" t="s">
        <v>256</v>
      </c>
      <c r="C126" s="793"/>
      <c r="D126" s="793"/>
      <c r="E126" s="793"/>
      <c r="F126" s="793"/>
      <c r="G126" s="793"/>
      <c r="H126" s="793"/>
      <c r="I126" s="793"/>
      <c r="J126" s="793"/>
      <c r="K126" s="793"/>
      <c r="L126" s="793"/>
      <c r="M126" s="794"/>
      <c r="N126" s="282"/>
      <c r="O126" s="282"/>
      <c r="P126" s="282"/>
      <c r="Q126" s="282"/>
      <c r="R126" s="282"/>
      <c r="S126" s="204"/>
      <c r="T126" s="204"/>
      <c r="U126" s="204"/>
    </row>
    <row r="127" spans="1:21" s="226" customFormat="1" ht="23.25" customHeight="1" x14ac:dyDescent="0.3">
      <c r="A127" s="271"/>
      <c r="B127" s="807" t="s">
        <v>147</v>
      </c>
      <c r="C127" s="808"/>
      <c r="D127" s="808"/>
      <c r="E127" s="808"/>
      <c r="F127" s="809" t="s">
        <v>67</v>
      </c>
      <c r="G127" s="810"/>
      <c r="H127" s="811" t="s">
        <v>186</v>
      </c>
      <c r="I127" s="811"/>
      <c r="J127" s="811" t="s">
        <v>114</v>
      </c>
      <c r="K127" s="811"/>
      <c r="L127" s="812" t="s">
        <v>117</v>
      </c>
      <c r="M127" s="813"/>
      <c r="N127" s="286"/>
      <c r="O127" s="286"/>
      <c r="P127" s="286"/>
      <c r="Q127" s="286"/>
      <c r="R127" s="286"/>
      <c r="S127" s="225"/>
      <c r="T127" s="225"/>
      <c r="U127" s="225"/>
    </row>
    <row r="128" spans="1:21" s="203" customFormat="1" ht="76.5" customHeight="1" x14ac:dyDescent="0.2">
      <c r="A128" s="272" t="s">
        <v>113</v>
      </c>
      <c r="B128" s="814" t="s">
        <v>259</v>
      </c>
      <c r="C128" s="782"/>
      <c r="D128" s="782"/>
      <c r="E128" s="783"/>
      <c r="F128" s="815">
        <v>1.37</v>
      </c>
      <c r="G128" s="816"/>
      <c r="H128" s="815">
        <v>1.1645000000000001</v>
      </c>
      <c r="I128" s="816"/>
      <c r="J128" s="817">
        <f>G125</f>
        <v>1.1599999999999999</v>
      </c>
      <c r="K128" s="818"/>
      <c r="L128" s="797" t="str">
        <f>IF(N125=1,IF(AND(H128&lt;&gt;"",J128&lt;&gt;""),IF(J128&lt;=H128,"meta cumprida","meta não cumprida"),""),"")</f>
        <v>meta cumprida</v>
      </c>
      <c r="M128" s="819"/>
      <c r="N128" s="287">
        <f>IF(L128="meta cumprida",1,0)</f>
        <v>1</v>
      </c>
      <c r="O128" s="282"/>
      <c r="P128" s="282"/>
      <c r="Q128" s="282"/>
      <c r="R128" s="282"/>
      <c r="S128" s="204"/>
      <c r="T128" s="204"/>
      <c r="U128" s="204"/>
    </row>
    <row r="129" spans="1:21" s="203" customFormat="1" ht="17.25" customHeight="1" x14ac:dyDescent="0.3">
      <c r="A129" s="273"/>
      <c r="B129" s="274"/>
      <c r="C129" s="275"/>
      <c r="D129" s="275"/>
      <c r="E129" s="275"/>
      <c r="F129" s="275"/>
      <c r="G129" s="275"/>
      <c r="H129" s="797" t="str">
        <f>IF(N125=1,IF(H128&lt;&gt;"",IF(N129=1,"Foi alcançado sucesso neste indicador","Não foi alcançado sucesso neste indicador"),""),"")</f>
        <v>Foi alcançado sucesso neste indicador</v>
      </c>
      <c r="I129" s="798"/>
      <c r="J129" s="798"/>
      <c r="K129" s="798"/>
      <c r="L129" s="798"/>
      <c r="M129" s="799"/>
      <c r="N129" s="282">
        <f>IF(H128&lt;&gt;"",IF(N128=1,1,0),"")</f>
        <v>1</v>
      </c>
      <c r="O129" s="282"/>
      <c r="P129" s="288">
        <f>IF(C125&lt;&gt;"",N129,"")</f>
        <v>1</v>
      </c>
      <c r="Q129" s="282"/>
      <c r="R129" s="282"/>
      <c r="S129" s="204"/>
      <c r="T129" s="204"/>
      <c r="U129" s="204"/>
    </row>
    <row r="130" spans="1:21" ht="15" customHeight="1" x14ac:dyDescent="0.3"/>
    <row r="131" spans="1:21" ht="36.75" customHeight="1" x14ac:dyDescent="0.4">
      <c r="A131" s="800" t="s">
        <v>336</v>
      </c>
      <c r="B131" s="800"/>
      <c r="C131" s="800"/>
      <c r="D131" s="800"/>
      <c r="E131" s="800"/>
      <c r="F131" s="800"/>
      <c r="G131" s="800"/>
      <c r="H131" s="800"/>
      <c r="I131" s="800"/>
      <c r="J131" s="800"/>
      <c r="K131" s="800"/>
      <c r="L131" s="276">
        <f>IF(H129&lt;&gt;"",ROUND(P129,2),"")</f>
        <v>1</v>
      </c>
      <c r="M131" s="277"/>
    </row>
    <row r="132" spans="1:21" ht="16.5" customHeight="1" x14ac:dyDescent="0.3"/>
    <row r="133" spans="1:21" ht="32.25" customHeight="1" x14ac:dyDescent="0.3">
      <c r="A133" s="278"/>
      <c r="B133" s="278"/>
      <c r="C133" s="278"/>
      <c r="D133" s="278"/>
      <c r="E133" s="278"/>
      <c r="F133" s="278"/>
      <c r="G133" s="278"/>
      <c r="H133" s="278"/>
      <c r="I133" s="278"/>
      <c r="J133" s="279" t="s">
        <v>335</v>
      </c>
      <c r="K133" s="280">
        <f>IF(AND(SUM(N125,N114,N105,N96,N82,N73,N64,N55,N42,N32,N22,N12)&gt;0,N133&lt;&gt;""),ROUND(N133,2),"")</f>
        <v>0.6</v>
      </c>
      <c r="L133" s="291" t="str">
        <f>IF(K133&lt;&gt;"","pontos","")</f>
        <v>pontos</v>
      </c>
      <c r="M133" s="278"/>
      <c r="N133" s="283">
        <f>IF(AND(P129&lt;&gt;"",P118&lt;&gt;"",P87&lt;&gt;"",P47&lt;&gt;""),0.3*P129+0.3*P118+0.3*P87+0.1*P47,"")</f>
        <v>0.6</v>
      </c>
    </row>
    <row r="134" spans="1:21" ht="16.5" customHeight="1" x14ac:dyDescent="0.3">
      <c r="K134" s="432">
        <f>IF(AND(SUM(N125,N114,N105,N96,N82,N73,N64,N55,N42,N32,N22,N12)&gt;0,N133&lt;&gt;""),ROUND(N133,2),"")</f>
        <v>0.6</v>
      </c>
    </row>
    <row r="135" spans="1:21" ht="32.25" customHeight="1" x14ac:dyDescent="0.3">
      <c r="A135" s="795" t="str">
        <f>IF(K133&lt;&gt;"","A Cassificação Final alcançada em 2016/17 ficou "&amp;ABS(K133-N135)&amp;" pontos "&amp;IF(K133-N135&gt;=0,"acima ","abaixo ")&amp;" do valor mínimo estipulado ("&amp;N135&amp;" pontos).","")</f>
        <v>A Cassificação Final alcançada em 2016/17 ficou 0,1 pontos abaixo  do valor mínimo estipulado (0,7 pontos).</v>
      </c>
      <c r="B135" s="796"/>
      <c r="C135" s="796"/>
      <c r="D135" s="796"/>
      <c r="E135" s="796"/>
      <c r="F135" s="796"/>
      <c r="G135" s="796"/>
      <c r="H135" s="796"/>
      <c r="I135" s="796"/>
      <c r="J135" s="796"/>
      <c r="K135" s="796"/>
      <c r="L135" s="796"/>
      <c r="M135" s="796"/>
      <c r="N135" s="283">
        <v>0.7</v>
      </c>
    </row>
  </sheetData>
  <sheetProtection password="DC9F" sheet="1"/>
  <mergeCells count="267">
    <mergeCell ref="A135:M135"/>
    <mergeCell ref="H129:M129"/>
    <mergeCell ref="A131:K131"/>
    <mergeCell ref="I54:M55"/>
    <mergeCell ref="I63:M64"/>
    <mergeCell ref="I72:M73"/>
    <mergeCell ref="I81:M82"/>
    <mergeCell ref="I112:M114"/>
    <mergeCell ref="I103:M105"/>
    <mergeCell ref="B127:E127"/>
    <mergeCell ref="F127:G127"/>
    <mergeCell ref="H127:I127"/>
    <mergeCell ref="J127:K127"/>
    <mergeCell ref="L127:M127"/>
    <mergeCell ref="B128:E128"/>
    <mergeCell ref="F128:G128"/>
    <mergeCell ref="H128:I128"/>
    <mergeCell ref="J128:K128"/>
    <mergeCell ref="L128:M128"/>
    <mergeCell ref="A120:K120"/>
    <mergeCell ref="A122:M122"/>
    <mergeCell ref="A124:B124"/>
    <mergeCell ref="H124:M125"/>
    <mergeCell ref="A125:B125"/>
    <mergeCell ref="B126:M126"/>
    <mergeCell ref="B117:E117"/>
    <mergeCell ref="F117:G117"/>
    <mergeCell ref="H117:I117"/>
    <mergeCell ref="J117:K117"/>
    <mergeCell ref="L117:M117"/>
    <mergeCell ref="H118:M118"/>
    <mergeCell ref="A114:B114"/>
    <mergeCell ref="B115:M115"/>
    <mergeCell ref="F116:G116"/>
    <mergeCell ref="H116:I116"/>
    <mergeCell ref="J116:K116"/>
    <mergeCell ref="L116:M116"/>
    <mergeCell ref="A111:M111"/>
    <mergeCell ref="C112:G112"/>
    <mergeCell ref="H112:H113"/>
    <mergeCell ref="A113:B113"/>
    <mergeCell ref="B108:E108"/>
    <mergeCell ref="F108:G108"/>
    <mergeCell ref="H108:I108"/>
    <mergeCell ref="J108:K108"/>
    <mergeCell ref="L108:M108"/>
    <mergeCell ref="H109:M109"/>
    <mergeCell ref="A105:B105"/>
    <mergeCell ref="B106:M106"/>
    <mergeCell ref="F107:G107"/>
    <mergeCell ref="H107:I107"/>
    <mergeCell ref="J107:K107"/>
    <mergeCell ref="L107:M107"/>
    <mergeCell ref="H100:M100"/>
    <mergeCell ref="A102:M102"/>
    <mergeCell ref="C103:G103"/>
    <mergeCell ref="H103:H104"/>
    <mergeCell ref="A104:B104"/>
    <mergeCell ref="B97:M97"/>
    <mergeCell ref="F98:G98"/>
    <mergeCell ref="H98:I98"/>
    <mergeCell ref="J98:K98"/>
    <mergeCell ref="L98:M98"/>
    <mergeCell ref="B99:E99"/>
    <mergeCell ref="F99:G99"/>
    <mergeCell ref="H99:I99"/>
    <mergeCell ref="J99:K99"/>
    <mergeCell ref="L99:M99"/>
    <mergeCell ref="C94:G94"/>
    <mergeCell ref="H94:H95"/>
    <mergeCell ref="A95:B95"/>
    <mergeCell ref="A96:B96"/>
    <mergeCell ref="I94:M96"/>
    <mergeCell ref="L86:M86"/>
    <mergeCell ref="A87:G87"/>
    <mergeCell ref="H87:M87"/>
    <mergeCell ref="A89:K89"/>
    <mergeCell ref="A91:M91"/>
    <mergeCell ref="A93:M93"/>
    <mergeCell ref="A85:A86"/>
    <mergeCell ref="C85:E85"/>
    <mergeCell ref="F85:G85"/>
    <mergeCell ref="H85:I85"/>
    <mergeCell ref="J85:K85"/>
    <mergeCell ref="L85:M85"/>
    <mergeCell ref="C86:E86"/>
    <mergeCell ref="F86:G86"/>
    <mergeCell ref="H86:I86"/>
    <mergeCell ref="J86:K86"/>
    <mergeCell ref="A82:B82"/>
    <mergeCell ref="A83:M83"/>
    <mergeCell ref="A84:E84"/>
    <mergeCell ref="F84:G84"/>
    <mergeCell ref="H84:I84"/>
    <mergeCell ref="J84:K84"/>
    <mergeCell ref="L84:M84"/>
    <mergeCell ref="L77:M77"/>
    <mergeCell ref="A78:G78"/>
    <mergeCell ref="H78:M78"/>
    <mergeCell ref="A80:M80"/>
    <mergeCell ref="A81:B81"/>
    <mergeCell ref="A76:A77"/>
    <mergeCell ref="C76:E76"/>
    <mergeCell ref="F76:G76"/>
    <mergeCell ref="H76:I76"/>
    <mergeCell ref="J76:K76"/>
    <mergeCell ref="L76:M76"/>
    <mergeCell ref="C77:E77"/>
    <mergeCell ref="F77:G77"/>
    <mergeCell ref="H77:I77"/>
    <mergeCell ref="J77:K77"/>
    <mergeCell ref="A73:B73"/>
    <mergeCell ref="A74:M74"/>
    <mergeCell ref="A75:D75"/>
    <mergeCell ref="F75:G75"/>
    <mergeCell ref="H75:I75"/>
    <mergeCell ref="J75:K75"/>
    <mergeCell ref="L75:M75"/>
    <mergeCell ref="L68:M68"/>
    <mergeCell ref="A69:G69"/>
    <mergeCell ref="H69:M69"/>
    <mergeCell ref="A71:M71"/>
    <mergeCell ref="A72:B72"/>
    <mergeCell ref="A67:A68"/>
    <mergeCell ref="C67:E67"/>
    <mergeCell ref="F67:G67"/>
    <mergeCell ref="H67:I67"/>
    <mergeCell ref="J67:K67"/>
    <mergeCell ref="L67:M67"/>
    <mergeCell ref="C68:E68"/>
    <mergeCell ref="F68:G68"/>
    <mergeCell ref="H68:I68"/>
    <mergeCell ref="J68:K68"/>
    <mergeCell ref="A64:B64"/>
    <mergeCell ref="A65:M65"/>
    <mergeCell ref="A66:D66"/>
    <mergeCell ref="F66:G66"/>
    <mergeCell ref="H66:I66"/>
    <mergeCell ref="J66:K66"/>
    <mergeCell ref="L66:M66"/>
    <mergeCell ref="L59:M59"/>
    <mergeCell ref="A60:G60"/>
    <mergeCell ref="H60:M60"/>
    <mergeCell ref="A62:M62"/>
    <mergeCell ref="A63:B63"/>
    <mergeCell ref="A58:A59"/>
    <mergeCell ref="C58:E58"/>
    <mergeCell ref="F58:G58"/>
    <mergeCell ref="H58:I58"/>
    <mergeCell ref="J58:K58"/>
    <mergeCell ref="L58:M58"/>
    <mergeCell ref="C59:E59"/>
    <mergeCell ref="F59:G59"/>
    <mergeCell ref="H59:I59"/>
    <mergeCell ref="J59:K59"/>
    <mergeCell ref="A54:B54"/>
    <mergeCell ref="A55:B55"/>
    <mergeCell ref="A56:M56"/>
    <mergeCell ref="A57:D57"/>
    <mergeCell ref="F57:G57"/>
    <mergeCell ref="H57:I57"/>
    <mergeCell ref="J57:K57"/>
    <mergeCell ref="L57:M57"/>
    <mergeCell ref="L46:M46"/>
    <mergeCell ref="A47:E47"/>
    <mergeCell ref="H47:M47"/>
    <mergeCell ref="A49:K49"/>
    <mergeCell ref="A51:M51"/>
    <mergeCell ref="A53:M53"/>
    <mergeCell ref="A45:A46"/>
    <mergeCell ref="C45:E45"/>
    <mergeCell ref="F45:G45"/>
    <mergeCell ref="H45:I45"/>
    <mergeCell ref="J45:K45"/>
    <mergeCell ref="L45:M45"/>
    <mergeCell ref="C46:E46"/>
    <mergeCell ref="F46:G46"/>
    <mergeCell ref="H46:I46"/>
    <mergeCell ref="J46:K46"/>
    <mergeCell ref="A41:B41"/>
    <mergeCell ref="A42:B42"/>
    <mergeCell ref="F44:G44"/>
    <mergeCell ref="H44:I44"/>
    <mergeCell ref="J44:K44"/>
    <mergeCell ref="L44:M44"/>
    <mergeCell ref="L36:M36"/>
    <mergeCell ref="A37:E37"/>
    <mergeCell ref="H37:M37"/>
    <mergeCell ref="B39:K39"/>
    <mergeCell ref="L39:M39"/>
    <mergeCell ref="A40:B40"/>
    <mergeCell ref="C40:D40"/>
    <mergeCell ref="E40:G40"/>
    <mergeCell ref="H40:J40"/>
    <mergeCell ref="A35:A36"/>
    <mergeCell ref="C35:E35"/>
    <mergeCell ref="F35:G35"/>
    <mergeCell ref="H35:I35"/>
    <mergeCell ref="J35:K35"/>
    <mergeCell ref="L35:M35"/>
    <mergeCell ref="C36:E36"/>
    <mergeCell ref="F36:G36"/>
    <mergeCell ref="H36:I36"/>
    <mergeCell ref="J36:K36"/>
    <mergeCell ref="A31:B31"/>
    <mergeCell ref="A32:B32"/>
    <mergeCell ref="F34:G34"/>
    <mergeCell ref="H34:I34"/>
    <mergeCell ref="J34:K34"/>
    <mergeCell ref="L34:M34"/>
    <mergeCell ref="L26:M26"/>
    <mergeCell ref="A27:E27"/>
    <mergeCell ref="H27:M27"/>
    <mergeCell ref="B29:K29"/>
    <mergeCell ref="L29:M29"/>
    <mergeCell ref="A30:B30"/>
    <mergeCell ref="C30:D30"/>
    <mergeCell ref="E30:G30"/>
    <mergeCell ref="H30:J30"/>
    <mergeCell ref="A25:A26"/>
    <mergeCell ref="C25:E25"/>
    <mergeCell ref="F25:G25"/>
    <mergeCell ref="H25:I25"/>
    <mergeCell ref="J25:K25"/>
    <mergeCell ref="L25:M25"/>
    <mergeCell ref="C26:E26"/>
    <mergeCell ref="F26:G26"/>
    <mergeCell ref="H26:I26"/>
    <mergeCell ref="J26:K26"/>
    <mergeCell ref="A21:B21"/>
    <mergeCell ref="A22:B22"/>
    <mergeCell ref="F24:G24"/>
    <mergeCell ref="H24:I24"/>
    <mergeCell ref="J24:K24"/>
    <mergeCell ref="L24:M24"/>
    <mergeCell ref="L16:M16"/>
    <mergeCell ref="A17:E17"/>
    <mergeCell ref="H17:M17"/>
    <mergeCell ref="A19:M19"/>
    <mergeCell ref="A20:B20"/>
    <mergeCell ref="C20:G20"/>
    <mergeCell ref="H20:J20"/>
    <mergeCell ref="K20:M20"/>
    <mergeCell ref="A15:A16"/>
    <mergeCell ref="C15:E15"/>
    <mergeCell ref="F15:G15"/>
    <mergeCell ref="H15:I15"/>
    <mergeCell ref="J15:K15"/>
    <mergeCell ref="L15:M15"/>
    <mergeCell ref="C16:E16"/>
    <mergeCell ref="F16:G16"/>
    <mergeCell ref="A4:M4"/>
    <mergeCell ref="A6:M6"/>
    <mergeCell ref="H16:I16"/>
    <mergeCell ref="J16:K16"/>
    <mergeCell ref="A11:B11"/>
    <mergeCell ref="A12:B12"/>
    <mergeCell ref="F14:G14"/>
    <mergeCell ref="H14:I14"/>
    <mergeCell ref="J14:K14"/>
    <mergeCell ref="L14:M14"/>
    <mergeCell ref="A9:M9"/>
    <mergeCell ref="A10:B10"/>
    <mergeCell ref="C10:G10"/>
    <mergeCell ref="H10:J10"/>
    <mergeCell ref="K10:M10"/>
    <mergeCell ref="A5:M5"/>
  </mergeCells>
  <conditionalFormatting sqref="F67:G67">
    <cfRule type="expression" dxfId="50" priority="62" stopIfTrue="1">
      <formula>N67="ERRO"</formula>
    </cfRule>
  </conditionalFormatting>
  <conditionalFormatting sqref="F68:G68">
    <cfRule type="expression" dxfId="49" priority="61" stopIfTrue="1">
      <formula>N68="ERRO"</formula>
    </cfRule>
  </conditionalFormatting>
  <conditionalFormatting sqref="F76:G76">
    <cfRule type="expression" dxfId="48" priority="60" stopIfTrue="1">
      <formula>N76="ERRO"</formula>
    </cfRule>
  </conditionalFormatting>
  <conditionalFormatting sqref="F77:G77">
    <cfRule type="expression" dxfId="47" priority="59" stopIfTrue="1">
      <formula>N77="ERRO"</formula>
    </cfRule>
  </conditionalFormatting>
  <conditionalFormatting sqref="F85:G85">
    <cfRule type="expression" dxfId="46" priority="58" stopIfTrue="1">
      <formula>N85="ERRO"</formula>
    </cfRule>
  </conditionalFormatting>
  <conditionalFormatting sqref="F86:G86">
    <cfRule type="expression" dxfId="45" priority="57" stopIfTrue="1">
      <formula>N86="ERRO"</formula>
    </cfRule>
  </conditionalFormatting>
  <conditionalFormatting sqref="F117:G117">
    <cfRule type="expression" dxfId="44" priority="56" stopIfTrue="1">
      <formula>N117="ERRO"</formula>
    </cfRule>
  </conditionalFormatting>
  <conditionalFormatting sqref="L15:M16 L25:M26 L35:M36 L45:L46">
    <cfRule type="cellIs" dxfId="43" priority="55" stopIfTrue="1" operator="equal">
      <formula>"Submeta não cumprida"</formula>
    </cfRule>
  </conditionalFormatting>
  <conditionalFormatting sqref="H37">
    <cfRule type="expression" dxfId="42" priority="54" stopIfTrue="1">
      <formula>$N$37=0</formula>
    </cfRule>
  </conditionalFormatting>
  <conditionalFormatting sqref="L58:L59 L67:L68 L76:L77 L85:L86">
    <cfRule type="cellIs" dxfId="41" priority="53" stopIfTrue="1" operator="equal">
      <formula>"Submeta não cumprida"</formula>
    </cfRule>
  </conditionalFormatting>
  <conditionalFormatting sqref="H60:M60">
    <cfRule type="expression" dxfId="40" priority="52" stopIfTrue="1">
      <formula>$N$60=0</formula>
    </cfRule>
  </conditionalFormatting>
  <conditionalFormatting sqref="H69:M69">
    <cfRule type="expression" dxfId="39" priority="51" stopIfTrue="1">
      <formula>$N$69=0</formula>
    </cfRule>
  </conditionalFormatting>
  <conditionalFormatting sqref="F76:G76">
    <cfRule type="expression" dxfId="38" priority="50" stopIfTrue="1">
      <formula>N76="ERRO"</formula>
    </cfRule>
  </conditionalFormatting>
  <conditionalFormatting sqref="F77:G77">
    <cfRule type="expression" dxfId="37" priority="49" stopIfTrue="1">
      <formula>N77="ERRO"</formula>
    </cfRule>
  </conditionalFormatting>
  <conditionalFormatting sqref="H78:M78">
    <cfRule type="expression" dxfId="36" priority="48" stopIfTrue="1">
      <formula>N78=0</formula>
    </cfRule>
  </conditionalFormatting>
  <conditionalFormatting sqref="F85:G85">
    <cfRule type="expression" dxfId="35" priority="47" stopIfTrue="1">
      <formula>N85="ERRO"</formula>
    </cfRule>
  </conditionalFormatting>
  <conditionalFormatting sqref="F86:G86">
    <cfRule type="expression" dxfId="34" priority="46" stopIfTrue="1">
      <formula>N86="ERRO"</formula>
    </cfRule>
  </conditionalFormatting>
  <conditionalFormatting sqref="H87:M87">
    <cfRule type="expression" dxfId="33" priority="45" stopIfTrue="1">
      <formula>$N$87=0</formula>
    </cfRule>
  </conditionalFormatting>
  <conditionalFormatting sqref="H17:M17">
    <cfRule type="expression" dxfId="32" priority="40" stopIfTrue="1">
      <formula>$N$17=0</formula>
    </cfRule>
  </conditionalFormatting>
  <conditionalFormatting sqref="H27:M27">
    <cfRule type="expression" dxfId="31" priority="39" stopIfTrue="1">
      <formula>$N$27=0</formula>
    </cfRule>
  </conditionalFormatting>
  <conditionalFormatting sqref="H47:M47">
    <cfRule type="expression" dxfId="30" priority="38" stopIfTrue="1">
      <formula>$N$47=0</formula>
    </cfRule>
  </conditionalFormatting>
  <conditionalFormatting sqref="L128 L99 L117">
    <cfRule type="cellIs" dxfId="29" priority="37" stopIfTrue="1" operator="equal">
      <formula>"meta não cumprida"</formula>
    </cfRule>
  </conditionalFormatting>
  <conditionalFormatting sqref="H100:M102 J108:M109 H109:I109">
    <cfRule type="expression" dxfId="28" priority="36" stopIfTrue="1">
      <formula>$N$100=0</formula>
    </cfRule>
  </conditionalFormatting>
  <conditionalFormatting sqref="H118:M118">
    <cfRule type="expression" dxfId="27" priority="35" stopIfTrue="1">
      <formula>$N$118=0</formula>
    </cfRule>
  </conditionalFormatting>
  <conditionalFormatting sqref="H129:M129">
    <cfRule type="expression" dxfId="26" priority="34" stopIfTrue="1">
      <formula>$N$129=0</formula>
    </cfRule>
  </conditionalFormatting>
  <conditionalFormatting sqref="H17:M17">
    <cfRule type="expression" dxfId="25" priority="26" stopIfTrue="1">
      <formula>#REF!=0</formula>
    </cfRule>
  </conditionalFormatting>
  <conditionalFormatting sqref="H17:M17">
    <cfRule type="expression" dxfId="24" priority="25" stopIfTrue="1">
      <formula>#REF!=0</formula>
    </cfRule>
  </conditionalFormatting>
  <conditionalFormatting sqref="H17:M17">
    <cfRule type="expression" dxfId="23" priority="24" stopIfTrue="1">
      <formula>#REF!=0</formula>
    </cfRule>
  </conditionalFormatting>
  <conditionalFormatting sqref="H17:M17">
    <cfRule type="expression" dxfId="22" priority="23" stopIfTrue="1">
      <formula>#REF!=0</formula>
    </cfRule>
  </conditionalFormatting>
  <conditionalFormatting sqref="H27:M27">
    <cfRule type="expression" dxfId="21" priority="22" stopIfTrue="1">
      <formula>$N$17=0</formula>
    </cfRule>
  </conditionalFormatting>
  <conditionalFormatting sqref="H27:M27">
    <cfRule type="expression" dxfId="20" priority="21" stopIfTrue="1">
      <formula>#REF!=0</formula>
    </cfRule>
  </conditionalFormatting>
  <conditionalFormatting sqref="H27:M27">
    <cfRule type="expression" dxfId="19" priority="20" stopIfTrue="1">
      <formula>#REF!=0</formula>
    </cfRule>
  </conditionalFormatting>
  <conditionalFormatting sqref="H27:M27">
    <cfRule type="expression" dxfId="18" priority="19" stopIfTrue="1">
      <formula>#REF!=0</formula>
    </cfRule>
  </conditionalFormatting>
  <conditionalFormatting sqref="H27:M27">
    <cfRule type="expression" dxfId="17" priority="18" stopIfTrue="1">
      <formula>#REF!=0</formula>
    </cfRule>
  </conditionalFormatting>
  <conditionalFormatting sqref="H37:M37">
    <cfRule type="expression" dxfId="16" priority="17" stopIfTrue="1">
      <formula>$N$27=0</formula>
    </cfRule>
  </conditionalFormatting>
  <conditionalFormatting sqref="H37:M37">
    <cfRule type="expression" dxfId="15" priority="16" stopIfTrue="1">
      <formula>$N$17=0</formula>
    </cfRule>
  </conditionalFormatting>
  <conditionalFormatting sqref="H37:M37">
    <cfRule type="expression" dxfId="14" priority="15" stopIfTrue="1">
      <formula>#REF!=0</formula>
    </cfRule>
  </conditionalFormatting>
  <conditionalFormatting sqref="H37:M37">
    <cfRule type="expression" dxfId="13" priority="14" stopIfTrue="1">
      <formula>#REF!=0</formula>
    </cfRule>
  </conditionalFormatting>
  <conditionalFormatting sqref="H37:M37">
    <cfRule type="expression" dxfId="12" priority="13" stopIfTrue="1">
      <formula>#REF!=0</formula>
    </cfRule>
  </conditionalFormatting>
  <conditionalFormatting sqref="H37:M37">
    <cfRule type="expression" dxfId="11" priority="12" stopIfTrue="1">
      <formula>#REF!=0</formula>
    </cfRule>
  </conditionalFormatting>
  <conditionalFormatting sqref="H47">
    <cfRule type="expression" dxfId="10" priority="11" stopIfTrue="1">
      <formula>$N$37=0</formula>
    </cfRule>
  </conditionalFormatting>
  <conditionalFormatting sqref="H47:M47">
    <cfRule type="expression" dxfId="9" priority="10" stopIfTrue="1">
      <formula>$N$27=0</formula>
    </cfRule>
  </conditionalFormatting>
  <conditionalFormatting sqref="H47:M47">
    <cfRule type="expression" dxfId="8" priority="9" stopIfTrue="1">
      <formula>$N$17=0</formula>
    </cfRule>
  </conditionalFormatting>
  <conditionalFormatting sqref="H47:M47">
    <cfRule type="expression" dxfId="7" priority="8" stopIfTrue="1">
      <formula>#REF!=0</formula>
    </cfRule>
  </conditionalFormatting>
  <conditionalFormatting sqref="H47:M47">
    <cfRule type="expression" dxfId="6" priority="7" stopIfTrue="1">
      <formula>#REF!=0</formula>
    </cfRule>
  </conditionalFormatting>
  <conditionalFormatting sqref="H47:M47">
    <cfRule type="expression" dxfId="5" priority="6" stopIfTrue="1">
      <formula>#REF!=0</formula>
    </cfRule>
  </conditionalFormatting>
  <conditionalFormatting sqref="H47:M47">
    <cfRule type="expression" dxfId="4" priority="5" stopIfTrue="1">
      <formula>#REF!=0</formula>
    </cfRule>
  </conditionalFormatting>
  <conditionalFormatting sqref="F108:G108">
    <cfRule type="expression" dxfId="3" priority="4" stopIfTrue="1">
      <formula>N108="ERRO"</formula>
    </cfRule>
  </conditionalFormatting>
  <conditionalFormatting sqref="L108">
    <cfRule type="cellIs" dxfId="2" priority="3" stopIfTrue="1" operator="equal">
      <formula>"meta não cumprida"</formula>
    </cfRule>
  </conditionalFormatting>
  <conditionalFormatting sqref="H109:M109">
    <cfRule type="expression" dxfId="1" priority="2" stopIfTrue="1">
      <formula>$N$118=0</formula>
    </cfRule>
  </conditionalFormatting>
  <conditionalFormatting sqref="L108">
    <cfRule type="cellIs" dxfId="0" priority="1" stopIfTrue="1" operator="equal">
      <formula>"meta não cumprida"</formula>
    </cfRule>
  </conditionalFormatting>
  <hyperlinks>
    <hyperlink ref="J2" location="Início!A1" display="Início"/>
    <hyperlink ref="L2" location="'6_Observações'!A1" display="Seguinte"/>
    <hyperlink ref="K2" location="'4_Indisciplina'!A1" display="Anterior"/>
  </hyperlinks>
  <printOptions horizontalCentered="1" verticalCentered="1"/>
  <pageMargins left="0.27559055118110237" right="0.15748031496062992" top="0.19685039370078741" bottom="0.31496062992125984" header="0.15748031496062992" footer="0.31496062992125984"/>
  <pageSetup paperSize="9" scale="95" orientation="landscape" r:id="rId1"/>
  <headerFooter>
    <oddHeader>&amp;C&amp;"Arial,Negrito"&amp;16Relatório TEIP 2016 / 2017</oddHeader>
  </headerFooter>
  <rowBreaks count="12" manualBreakCount="12">
    <brk id="8" max="16383" man="1"/>
    <brk id="18" max="16383" man="1"/>
    <brk id="28" max="16383" man="1"/>
    <brk id="38" max="16383" man="1"/>
    <brk id="50" max="16383" man="1"/>
    <brk id="61" max="16383" man="1"/>
    <brk id="70" max="16383" man="1"/>
    <brk id="79" max="16383" man="1"/>
    <brk id="90" max="16383" man="1"/>
    <brk id="101" max="16383" man="1"/>
    <brk id="110" max="16383" man="1"/>
    <brk id="121" max="16383"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1"/>
  <dimension ref="A1:I12"/>
  <sheetViews>
    <sheetView showGridLines="0" topLeftCell="A2" workbookViewId="0">
      <selection activeCell="B5" sqref="B5:G5"/>
    </sheetView>
  </sheetViews>
  <sheetFormatPr defaultRowHeight="13.2" x14ac:dyDescent="0.25"/>
  <cols>
    <col min="1" max="1" width="3.88671875" customWidth="1"/>
    <col min="2" max="7" width="15.6640625" customWidth="1"/>
    <col min="8" max="8" width="3.88671875" customWidth="1"/>
  </cols>
  <sheetData>
    <row r="1" spans="1:9" s="13" customFormat="1" ht="30" customHeight="1" x14ac:dyDescent="0.25">
      <c r="A1" s="830" t="str">
        <f>IF(Início!B6&lt;&gt;"",Início!B6,"")</f>
        <v>Agrupamento de Escolas Miguel Torga</v>
      </c>
      <c r="B1" s="582"/>
      <c r="C1" s="582"/>
      <c r="D1" s="582"/>
      <c r="E1" s="582"/>
      <c r="F1" s="582"/>
      <c r="G1" s="32">
        <f>IF(Início!G5&gt;0,Início!G5,"")</f>
        <v>1115498</v>
      </c>
      <c r="H1" s="29"/>
      <c r="I1" s="16"/>
    </row>
    <row r="2" spans="1:9" ht="13.8" x14ac:dyDescent="0.3">
      <c r="E2" s="57" t="s">
        <v>17</v>
      </c>
      <c r="F2" s="57" t="s">
        <v>19</v>
      </c>
      <c r="G2" s="57" t="s">
        <v>18</v>
      </c>
      <c r="H2" s="42"/>
      <c r="I2" s="42"/>
    </row>
    <row r="3" spans="1:9" ht="27" customHeight="1" x14ac:dyDescent="0.25">
      <c r="A3" s="613" t="s">
        <v>311</v>
      </c>
      <c r="B3" s="614"/>
      <c r="C3" s="614"/>
      <c r="D3" s="614"/>
      <c r="E3" s="614"/>
      <c r="F3" s="614"/>
      <c r="G3" s="614"/>
      <c r="H3" s="614"/>
    </row>
    <row r="4" spans="1:9" ht="14.4" x14ac:dyDescent="0.3">
      <c r="B4" s="1"/>
    </row>
    <row r="5" spans="1:9" ht="264" customHeight="1" x14ac:dyDescent="0.25">
      <c r="B5" s="827" t="s">
        <v>415</v>
      </c>
      <c r="C5" s="828"/>
      <c r="D5" s="828"/>
      <c r="E5" s="828"/>
      <c r="F5" s="828"/>
      <c r="G5" s="829"/>
    </row>
    <row r="6" spans="1:9" x14ac:dyDescent="0.25">
      <c r="B6" s="5"/>
      <c r="C6" s="5"/>
      <c r="D6" s="5"/>
      <c r="E6" s="5"/>
      <c r="F6" s="5"/>
      <c r="G6" s="5"/>
    </row>
    <row r="7" spans="1:9" x14ac:dyDescent="0.25">
      <c r="B7" s="3"/>
      <c r="C7" s="3"/>
      <c r="D7" s="3"/>
      <c r="E7" s="3"/>
      <c r="F7" s="3"/>
      <c r="G7" s="3"/>
    </row>
    <row r="8" spans="1:9" x14ac:dyDescent="0.25">
      <c r="B8" s="3"/>
      <c r="C8" s="3"/>
      <c r="D8" s="3"/>
      <c r="E8" s="3"/>
      <c r="F8" s="3"/>
      <c r="G8" s="3"/>
    </row>
    <row r="9" spans="1:9" ht="14.4" x14ac:dyDescent="0.3">
      <c r="B9" s="1"/>
    </row>
    <row r="10" spans="1:9" ht="14.4" x14ac:dyDescent="0.3">
      <c r="B10" s="1"/>
    </row>
    <row r="11" spans="1:9" ht="14.4" x14ac:dyDescent="0.3">
      <c r="B11" s="1"/>
    </row>
    <row r="12" spans="1:9" ht="14.4" x14ac:dyDescent="0.3">
      <c r="B12" s="1"/>
    </row>
  </sheetData>
  <sheetProtection password="DC9F" sheet="1" objects="1" scenarios="1" formatRows="0"/>
  <mergeCells count="3">
    <mergeCell ref="B5:G5"/>
    <mergeCell ref="A3:H3"/>
    <mergeCell ref="A1:F1"/>
  </mergeCells>
  <phoneticPr fontId="19" type="noConversion"/>
  <hyperlinks>
    <hyperlink ref="E2" location="Início!A1" display="Início"/>
    <hyperlink ref="F2" location="'5.1 - Metas Gerais'!A1" display="Anterior"/>
    <hyperlink ref="G2" location="'Anexo_I_Plano_Cap 2017_18'!A1" display="Seguinte"/>
  </hyperlinks>
  <printOptions horizontalCentered="1"/>
  <pageMargins left="0.15748031496062992" right="0.19685039370078741" top="0.98425196850393704" bottom="0.59055118110236227" header="0.31496062992125984" footer="0.31496062992125984"/>
  <pageSetup paperSize="9" orientation="portrait" r:id="rId1"/>
  <headerFooter alignWithMargins="0">
    <oddHeader>&amp;C&amp;"Calibri,Negrito"&amp;16Relatório TEIP 2016/2017</oddHeader>
    <oddFooter>&amp;RPág.&amp;P de &amp;N da secção 13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dimension ref="A1:T52"/>
  <sheetViews>
    <sheetView showGridLines="0" topLeftCell="G1" zoomScaleNormal="100" workbookViewId="0">
      <selection activeCell="M10" sqref="M10:M11"/>
    </sheetView>
  </sheetViews>
  <sheetFormatPr defaultColWidth="9.109375" defaultRowHeight="13.2" x14ac:dyDescent="0.25"/>
  <cols>
    <col min="1" max="1" width="1.6640625" style="131" customWidth="1"/>
    <col min="2" max="4" width="15.6640625" style="131" customWidth="1"/>
    <col min="5" max="5" width="2.5546875" style="131" customWidth="1"/>
    <col min="6" max="6" width="13.5546875" style="131" customWidth="1"/>
    <col min="7" max="7" width="21.44140625" style="131" customWidth="1"/>
    <col min="8" max="9" width="9.33203125" style="131" customWidth="1"/>
    <col min="10" max="11" width="9.109375" style="131"/>
    <col min="12" max="12" width="10" style="131" customWidth="1"/>
    <col min="13" max="13" width="9.88671875" style="131" customWidth="1"/>
    <col min="14" max="14" width="20.44140625" style="131" customWidth="1"/>
    <col min="15" max="16" width="34.33203125" style="131" customWidth="1"/>
    <col min="17" max="17" width="1.44140625" style="131" customWidth="1"/>
    <col min="18" max="18" width="9.109375" style="131"/>
    <col min="19" max="19" width="9.109375" style="131" customWidth="1"/>
    <col min="20" max="20" width="47.88671875" style="318" hidden="1" customWidth="1"/>
    <col min="21" max="16384" width="9.109375" style="131"/>
  </cols>
  <sheetData>
    <row r="1" spans="1:20" s="39" customFormat="1" ht="30" customHeight="1" x14ac:dyDescent="0.25">
      <c r="A1" s="128" t="str">
        <f>IF(Início!B6&lt;&gt;"",Início!B6,"")</f>
        <v>Agrupamento de Escolas Miguel Torga</v>
      </c>
      <c r="B1" s="129"/>
      <c r="C1" s="130"/>
      <c r="D1" s="130"/>
      <c r="E1" s="129"/>
      <c r="F1" s="129"/>
      <c r="G1" s="129"/>
      <c r="H1" s="129"/>
      <c r="I1" s="129"/>
      <c r="J1" s="134">
        <f>IF(Início!G5&gt;0,Início!G5,"")</f>
        <v>1115498</v>
      </c>
      <c r="K1" s="129"/>
      <c r="L1" s="129"/>
      <c r="M1" s="129"/>
      <c r="N1" s="129"/>
      <c r="O1" s="129"/>
      <c r="P1" s="129"/>
      <c r="Q1" s="129"/>
      <c r="T1" s="143" t="s">
        <v>261</v>
      </c>
    </row>
    <row r="2" spans="1:20" x14ac:dyDescent="0.25">
      <c r="I2" s="132" t="s">
        <v>17</v>
      </c>
      <c r="J2" s="132" t="s">
        <v>19</v>
      </c>
      <c r="K2" s="132" t="s">
        <v>18</v>
      </c>
      <c r="T2" s="143" t="s">
        <v>262</v>
      </c>
    </row>
    <row r="3" spans="1:20" ht="22.5" customHeight="1" x14ac:dyDescent="0.25">
      <c r="A3" s="846" t="s">
        <v>341</v>
      </c>
      <c r="B3" s="847"/>
      <c r="C3" s="847"/>
      <c r="D3" s="847"/>
      <c r="E3" s="847"/>
      <c r="F3" s="847"/>
      <c r="G3" s="847"/>
      <c r="H3" s="847"/>
      <c r="I3" s="847"/>
      <c r="J3" s="847"/>
      <c r="K3" s="847"/>
      <c r="L3" s="135"/>
      <c r="M3" s="135"/>
      <c r="N3" s="135"/>
      <c r="O3" s="135"/>
      <c r="P3" s="135"/>
      <c r="Q3" s="135"/>
      <c r="T3" s="143" t="s">
        <v>263</v>
      </c>
    </row>
    <row r="4" spans="1:20" ht="14.4" x14ac:dyDescent="0.3">
      <c r="B4" s="136"/>
      <c r="T4" s="143" t="s">
        <v>264</v>
      </c>
    </row>
    <row r="5" spans="1:20" ht="22.5" customHeight="1" x14ac:dyDescent="0.25">
      <c r="A5" s="846" t="s">
        <v>206</v>
      </c>
      <c r="B5" s="847"/>
      <c r="C5" s="847"/>
      <c r="D5" s="847"/>
      <c r="E5" s="847"/>
      <c r="F5" s="847"/>
      <c r="G5" s="847"/>
      <c r="H5" s="847"/>
      <c r="I5" s="847"/>
      <c r="J5" s="847"/>
      <c r="K5" s="847"/>
      <c r="L5" s="847"/>
      <c r="M5" s="847"/>
      <c r="N5" s="847"/>
      <c r="O5" s="847"/>
      <c r="P5" s="847"/>
      <c r="Q5" s="847"/>
      <c r="T5" s="143" t="s">
        <v>265</v>
      </c>
    </row>
    <row r="6" spans="1:20" s="106" customFormat="1" ht="7.5" customHeight="1" x14ac:dyDescent="0.25">
      <c r="T6" s="143" t="s">
        <v>266</v>
      </c>
    </row>
    <row r="7" spans="1:20" s="140" customFormat="1" ht="47.25" customHeight="1" x14ac:dyDescent="0.25">
      <c r="A7" s="137"/>
      <c r="B7" s="843" t="s">
        <v>207</v>
      </c>
      <c r="C7" s="844"/>
      <c r="D7" s="844"/>
      <c r="E7" s="845" t="s">
        <v>208</v>
      </c>
      <c r="F7" s="845"/>
      <c r="G7" s="138" t="s">
        <v>168</v>
      </c>
      <c r="H7" s="138" t="s">
        <v>209</v>
      </c>
      <c r="I7" s="138" t="s">
        <v>210</v>
      </c>
      <c r="J7" s="138" t="s">
        <v>211</v>
      </c>
      <c r="K7" s="138" t="s">
        <v>212</v>
      </c>
      <c r="L7" s="138" t="s">
        <v>140</v>
      </c>
      <c r="M7" s="138" t="s">
        <v>213</v>
      </c>
      <c r="N7" s="138" t="s">
        <v>214</v>
      </c>
      <c r="O7" s="139" t="s">
        <v>215</v>
      </c>
      <c r="P7" s="139" t="s">
        <v>216</v>
      </c>
      <c r="T7" s="159" t="s">
        <v>267</v>
      </c>
    </row>
    <row r="8" spans="1:20" s="143" customFormat="1" ht="27.75" customHeight="1" x14ac:dyDescent="0.25">
      <c r="A8" s="839"/>
      <c r="B8" s="835" t="s">
        <v>390</v>
      </c>
      <c r="C8" s="835"/>
      <c r="D8" s="835"/>
      <c r="E8" s="141" t="s">
        <v>141</v>
      </c>
      <c r="F8" s="142" t="s">
        <v>370</v>
      </c>
      <c r="G8" s="835" t="s">
        <v>391</v>
      </c>
      <c r="H8" s="840">
        <v>0</v>
      </c>
      <c r="I8" s="842">
        <v>42990</v>
      </c>
      <c r="J8" s="831">
        <v>7</v>
      </c>
      <c r="K8" s="831">
        <v>25</v>
      </c>
      <c r="L8" s="833" t="s">
        <v>261</v>
      </c>
      <c r="M8" s="831">
        <v>25</v>
      </c>
      <c r="N8" s="835" t="s">
        <v>372</v>
      </c>
      <c r="O8" s="837" t="s">
        <v>392</v>
      </c>
      <c r="P8" s="837" t="s">
        <v>393</v>
      </c>
    </row>
    <row r="9" spans="1:20" s="143" customFormat="1" ht="27.75" customHeight="1" x14ac:dyDescent="0.25">
      <c r="A9" s="839"/>
      <c r="B9" s="836"/>
      <c r="C9" s="836"/>
      <c r="D9" s="836"/>
      <c r="E9" s="144" t="s">
        <v>142</v>
      </c>
      <c r="F9" s="145"/>
      <c r="G9" s="836"/>
      <c r="H9" s="841"/>
      <c r="I9" s="836"/>
      <c r="J9" s="832"/>
      <c r="K9" s="832"/>
      <c r="L9" s="834"/>
      <c r="M9" s="832"/>
      <c r="N9" s="836"/>
      <c r="O9" s="838"/>
      <c r="P9" s="838"/>
    </row>
    <row r="10" spans="1:20" s="143" customFormat="1" ht="27.75" customHeight="1" x14ac:dyDescent="0.25">
      <c r="A10" s="839"/>
      <c r="B10" s="835" t="s">
        <v>394</v>
      </c>
      <c r="C10" s="835"/>
      <c r="D10" s="835"/>
      <c r="E10" s="141" t="s">
        <v>141</v>
      </c>
      <c r="F10" s="142" t="s">
        <v>370</v>
      </c>
      <c r="G10" s="835" t="s">
        <v>391</v>
      </c>
      <c r="H10" s="840"/>
      <c r="I10" s="842">
        <v>42996</v>
      </c>
      <c r="J10" s="831">
        <v>8</v>
      </c>
      <c r="K10" s="831">
        <v>25</v>
      </c>
      <c r="L10" s="833" t="s">
        <v>261</v>
      </c>
      <c r="M10" s="831">
        <v>25</v>
      </c>
      <c r="N10" s="835" t="s">
        <v>372</v>
      </c>
      <c r="O10" s="837" t="s">
        <v>392</v>
      </c>
      <c r="P10" s="837" t="s">
        <v>393</v>
      </c>
    </row>
    <row r="11" spans="1:20" s="143" customFormat="1" ht="27.75" customHeight="1" x14ac:dyDescent="0.25">
      <c r="A11" s="839"/>
      <c r="B11" s="836"/>
      <c r="C11" s="836"/>
      <c r="D11" s="836"/>
      <c r="E11" s="144" t="s">
        <v>142</v>
      </c>
      <c r="F11" s="145"/>
      <c r="G11" s="836"/>
      <c r="H11" s="841"/>
      <c r="I11" s="836"/>
      <c r="J11" s="832"/>
      <c r="K11" s="832"/>
      <c r="L11" s="834"/>
      <c r="M11" s="832"/>
      <c r="N11" s="836"/>
      <c r="O11" s="838"/>
      <c r="P11" s="838"/>
    </row>
    <row r="12" spans="1:20" s="143" customFormat="1" ht="27.75" customHeight="1" x14ac:dyDescent="0.25">
      <c r="A12" s="839"/>
      <c r="B12" s="835"/>
      <c r="C12" s="835"/>
      <c r="D12" s="835"/>
      <c r="E12" s="141" t="s">
        <v>141</v>
      </c>
      <c r="F12" s="142"/>
      <c r="G12" s="835"/>
      <c r="H12" s="840"/>
      <c r="I12" s="842"/>
      <c r="J12" s="831"/>
      <c r="K12" s="831"/>
      <c r="L12" s="833"/>
      <c r="M12" s="831"/>
      <c r="N12" s="835"/>
      <c r="O12" s="837"/>
      <c r="P12" s="837"/>
    </row>
    <row r="13" spans="1:20" s="143" customFormat="1" ht="27.75" customHeight="1" x14ac:dyDescent="0.25">
      <c r="A13" s="839"/>
      <c r="B13" s="836"/>
      <c r="C13" s="836"/>
      <c r="D13" s="836"/>
      <c r="E13" s="144" t="s">
        <v>142</v>
      </c>
      <c r="F13" s="145"/>
      <c r="G13" s="836"/>
      <c r="H13" s="841"/>
      <c r="I13" s="836"/>
      <c r="J13" s="832"/>
      <c r="K13" s="832"/>
      <c r="L13" s="834"/>
      <c r="M13" s="832"/>
      <c r="N13" s="836"/>
      <c r="O13" s="838"/>
      <c r="P13" s="838"/>
    </row>
    <row r="14" spans="1:20" s="106" customFormat="1" x14ac:dyDescent="0.25">
      <c r="A14" s="146"/>
    </row>
    <row r="15" spans="1:20" ht="14.4" x14ac:dyDescent="0.3">
      <c r="B15" s="136"/>
    </row>
    <row r="16" spans="1:20" ht="22.5" customHeight="1" x14ac:dyDescent="0.25">
      <c r="A16" s="846" t="s">
        <v>314</v>
      </c>
      <c r="B16" s="847"/>
      <c r="C16" s="847"/>
      <c r="D16" s="847"/>
      <c r="E16" s="847"/>
      <c r="F16" s="847"/>
      <c r="G16" s="847"/>
      <c r="H16" s="847"/>
      <c r="I16" s="847"/>
      <c r="J16" s="847"/>
      <c r="K16" s="847"/>
      <c r="L16" s="847"/>
      <c r="M16" s="847"/>
      <c r="N16" s="847"/>
      <c r="O16" s="847"/>
      <c r="P16" s="847"/>
      <c r="Q16" s="847"/>
    </row>
    <row r="17" spans="1:20" s="106" customFormat="1" ht="7.5" customHeight="1" x14ac:dyDescent="0.25">
      <c r="T17" s="159"/>
    </row>
    <row r="18" spans="1:20" s="140" customFormat="1" ht="47.25" customHeight="1" x14ac:dyDescent="0.25">
      <c r="A18" s="137"/>
      <c r="B18" s="843" t="s">
        <v>207</v>
      </c>
      <c r="C18" s="844"/>
      <c r="D18" s="844"/>
      <c r="E18" s="845" t="s">
        <v>208</v>
      </c>
      <c r="F18" s="845"/>
      <c r="G18" s="138" t="s">
        <v>168</v>
      </c>
      <c r="H18" s="138" t="s">
        <v>139</v>
      </c>
      <c r="I18" s="138" t="s">
        <v>210</v>
      </c>
      <c r="J18" s="138" t="s">
        <v>211</v>
      </c>
      <c r="K18" s="138" t="s">
        <v>212</v>
      </c>
      <c r="L18" s="138" t="s">
        <v>140</v>
      </c>
      <c r="M18" s="138" t="s">
        <v>213</v>
      </c>
      <c r="N18" s="138" t="s">
        <v>214</v>
      </c>
      <c r="O18" s="139" t="s">
        <v>215</v>
      </c>
      <c r="P18" s="139" t="s">
        <v>216</v>
      </c>
    </row>
    <row r="19" spans="1:20" s="143" customFormat="1" ht="27.75" customHeight="1" x14ac:dyDescent="0.25">
      <c r="A19" s="839"/>
      <c r="B19" s="835" t="s">
        <v>374</v>
      </c>
      <c r="C19" s="835"/>
      <c r="D19" s="835"/>
      <c r="E19" s="141" t="s">
        <v>141</v>
      </c>
      <c r="F19" s="142" t="s">
        <v>370</v>
      </c>
      <c r="G19" s="835" t="s">
        <v>371</v>
      </c>
      <c r="H19" s="840">
        <v>0</v>
      </c>
      <c r="I19" s="842">
        <v>43005</v>
      </c>
      <c r="J19" s="831">
        <v>1</v>
      </c>
      <c r="K19" s="831">
        <v>2</v>
      </c>
      <c r="L19" s="833" t="s">
        <v>261</v>
      </c>
      <c r="M19" s="831">
        <v>25</v>
      </c>
      <c r="N19" s="835" t="s">
        <v>372</v>
      </c>
      <c r="O19" s="837" t="s">
        <v>378</v>
      </c>
      <c r="P19" s="837" t="s">
        <v>373</v>
      </c>
    </row>
    <row r="20" spans="1:20" s="143" customFormat="1" ht="27.75" customHeight="1" x14ac:dyDescent="0.25">
      <c r="A20" s="839"/>
      <c r="B20" s="836"/>
      <c r="C20" s="836"/>
      <c r="D20" s="836"/>
      <c r="E20" s="144" t="s">
        <v>142</v>
      </c>
      <c r="F20" s="145" t="s">
        <v>376</v>
      </c>
      <c r="G20" s="836"/>
      <c r="H20" s="841"/>
      <c r="I20" s="836"/>
      <c r="J20" s="832"/>
      <c r="K20" s="832"/>
      <c r="L20" s="834"/>
      <c r="M20" s="832"/>
      <c r="N20" s="836"/>
      <c r="O20" s="838"/>
      <c r="P20" s="838"/>
    </row>
    <row r="21" spans="1:20" s="143" customFormat="1" ht="27.75" customHeight="1" x14ac:dyDescent="0.25">
      <c r="A21" s="839"/>
      <c r="B21" s="835" t="s">
        <v>375</v>
      </c>
      <c r="C21" s="835"/>
      <c r="D21" s="835"/>
      <c r="E21" s="141" t="s">
        <v>141</v>
      </c>
      <c r="F21" s="142" t="s">
        <v>370</v>
      </c>
      <c r="G21" s="835" t="s">
        <v>371</v>
      </c>
      <c r="H21" s="840">
        <v>0</v>
      </c>
      <c r="I21" s="842">
        <v>42984</v>
      </c>
      <c r="J21" s="831">
        <v>2</v>
      </c>
      <c r="K21" s="831">
        <v>4</v>
      </c>
      <c r="L21" s="833" t="s">
        <v>261</v>
      </c>
      <c r="M21" s="831">
        <v>50</v>
      </c>
      <c r="N21" s="835" t="s">
        <v>372</v>
      </c>
      <c r="O21" s="837" t="s">
        <v>377</v>
      </c>
      <c r="P21" s="837" t="s">
        <v>379</v>
      </c>
    </row>
    <row r="22" spans="1:20" s="143" customFormat="1" ht="30.75" customHeight="1" x14ac:dyDescent="0.25">
      <c r="A22" s="839"/>
      <c r="B22" s="836"/>
      <c r="C22" s="836"/>
      <c r="D22" s="836"/>
      <c r="E22" s="144" t="s">
        <v>142</v>
      </c>
      <c r="F22" s="145" t="s">
        <v>376</v>
      </c>
      <c r="G22" s="836"/>
      <c r="H22" s="841"/>
      <c r="I22" s="836"/>
      <c r="J22" s="832"/>
      <c r="K22" s="832"/>
      <c r="L22" s="834"/>
      <c r="M22" s="832"/>
      <c r="N22" s="836"/>
      <c r="O22" s="838"/>
      <c r="P22" s="838"/>
    </row>
    <row r="23" spans="1:20" s="143" customFormat="1" ht="27.75" customHeight="1" x14ac:dyDescent="0.25">
      <c r="A23" s="839"/>
      <c r="B23" s="835"/>
      <c r="C23" s="835"/>
      <c r="D23" s="835"/>
      <c r="E23" s="141" t="s">
        <v>141</v>
      </c>
      <c r="F23" s="142"/>
      <c r="G23" s="835"/>
      <c r="H23" s="840"/>
      <c r="I23" s="842"/>
      <c r="J23" s="831"/>
      <c r="K23" s="831"/>
      <c r="L23" s="833"/>
      <c r="M23" s="831"/>
      <c r="N23" s="835"/>
      <c r="O23" s="837"/>
      <c r="P23" s="837"/>
    </row>
    <row r="24" spans="1:20" s="143" customFormat="1" ht="27.75" customHeight="1" x14ac:dyDescent="0.25">
      <c r="A24" s="839"/>
      <c r="B24" s="836"/>
      <c r="C24" s="836"/>
      <c r="D24" s="836"/>
      <c r="E24" s="144" t="s">
        <v>142</v>
      </c>
      <c r="F24" s="145"/>
      <c r="G24" s="836"/>
      <c r="H24" s="841"/>
      <c r="I24" s="836"/>
      <c r="J24" s="832"/>
      <c r="K24" s="832"/>
      <c r="L24" s="834"/>
      <c r="M24" s="832"/>
      <c r="N24" s="836"/>
      <c r="O24" s="838"/>
      <c r="P24" s="838"/>
    </row>
    <row r="25" spans="1:20" s="106" customFormat="1" x14ac:dyDescent="0.25">
      <c r="A25" s="146"/>
      <c r="T25" s="159"/>
    </row>
    <row r="26" spans="1:20" ht="22.5" customHeight="1" x14ac:dyDescent="0.25">
      <c r="A26" s="846" t="s">
        <v>217</v>
      </c>
      <c r="B26" s="847"/>
      <c r="C26" s="847"/>
      <c r="D26" s="847"/>
      <c r="E26" s="847"/>
      <c r="F26" s="847"/>
      <c r="G26" s="847"/>
      <c r="H26" s="847"/>
      <c r="I26" s="847"/>
      <c r="J26" s="847"/>
      <c r="K26" s="847"/>
      <c r="L26" s="847"/>
      <c r="M26" s="847"/>
      <c r="N26" s="847"/>
      <c r="O26" s="847"/>
      <c r="P26" s="847"/>
      <c r="Q26" s="847"/>
    </row>
    <row r="27" spans="1:20" s="106" customFormat="1" ht="7.5" customHeight="1" x14ac:dyDescent="0.25">
      <c r="T27" s="159"/>
    </row>
    <row r="28" spans="1:20" s="140" customFormat="1" ht="47.25" customHeight="1" x14ac:dyDescent="0.25">
      <c r="A28" s="137"/>
      <c r="B28" s="843" t="s">
        <v>207</v>
      </c>
      <c r="C28" s="844"/>
      <c r="D28" s="844"/>
      <c r="E28" s="845" t="s">
        <v>208</v>
      </c>
      <c r="F28" s="845"/>
      <c r="G28" s="138" t="s">
        <v>168</v>
      </c>
      <c r="H28" s="138" t="s">
        <v>139</v>
      </c>
      <c r="I28" s="138" t="s">
        <v>210</v>
      </c>
      <c r="J28" s="138" t="s">
        <v>211</v>
      </c>
      <c r="K28" s="138" t="s">
        <v>212</v>
      </c>
      <c r="L28" s="138" t="s">
        <v>140</v>
      </c>
      <c r="M28" s="138" t="s">
        <v>213</v>
      </c>
      <c r="N28" s="138" t="s">
        <v>214</v>
      </c>
      <c r="O28" s="139" t="s">
        <v>215</v>
      </c>
      <c r="P28" s="139" t="s">
        <v>216</v>
      </c>
    </row>
    <row r="29" spans="1:20" s="143" customFormat="1" ht="27.75" customHeight="1" x14ac:dyDescent="0.25">
      <c r="A29" s="839"/>
      <c r="B29" s="835"/>
      <c r="C29" s="835"/>
      <c r="D29" s="835"/>
      <c r="E29" s="141" t="s">
        <v>141</v>
      </c>
      <c r="F29" s="142"/>
      <c r="G29" s="835"/>
      <c r="H29" s="840"/>
      <c r="I29" s="842"/>
      <c r="J29" s="831"/>
      <c r="K29" s="831"/>
      <c r="L29" s="833"/>
      <c r="M29" s="831"/>
      <c r="N29" s="835"/>
      <c r="O29" s="837"/>
      <c r="P29" s="837"/>
    </row>
    <row r="30" spans="1:20" s="143" customFormat="1" ht="27.75" customHeight="1" x14ac:dyDescent="0.25">
      <c r="A30" s="839"/>
      <c r="B30" s="836"/>
      <c r="C30" s="836"/>
      <c r="D30" s="836"/>
      <c r="E30" s="144" t="s">
        <v>142</v>
      </c>
      <c r="F30" s="145"/>
      <c r="G30" s="836"/>
      <c r="H30" s="841"/>
      <c r="I30" s="836"/>
      <c r="J30" s="832"/>
      <c r="K30" s="832"/>
      <c r="L30" s="834"/>
      <c r="M30" s="832"/>
      <c r="N30" s="836"/>
      <c r="O30" s="838"/>
      <c r="P30" s="838"/>
    </row>
    <row r="31" spans="1:20" s="143" customFormat="1" ht="27.75" customHeight="1" x14ac:dyDescent="0.25">
      <c r="A31" s="839"/>
      <c r="B31" s="835"/>
      <c r="C31" s="835"/>
      <c r="D31" s="835"/>
      <c r="E31" s="141" t="s">
        <v>141</v>
      </c>
      <c r="F31" s="142"/>
      <c r="G31" s="835"/>
      <c r="H31" s="840"/>
      <c r="I31" s="842"/>
      <c r="J31" s="831"/>
      <c r="K31" s="831"/>
      <c r="L31" s="833"/>
      <c r="M31" s="831"/>
      <c r="N31" s="835"/>
      <c r="O31" s="837"/>
      <c r="P31" s="837"/>
    </row>
    <row r="32" spans="1:20" s="143" customFormat="1" ht="27.75" customHeight="1" x14ac:dyDescent="0.25">
      <c r="A32" s="839"/>
      <c r="B32" s="836"/>
      <c r="C32" s="836"/>
      <c r="D32" s="836"/>
      <c r="E32" s="144" t="s">
        <v>142</v>
      </c>
      <c r="F32" s="145"/>
      <c r="G32" s="836"/>
      <c r="H32" s="841"/>
      <c r="I32" s="836"/>
      <c r="J32" s="832"/>
      <c r="K32" s="832"/>
      <c r="L32" s="834"/>
      <c r="M32" s="832"/>
      <c r="N32" s="836"/>
      <c r="O32" s="838"/>
      <c r="P32" s="838"/>
    </row>
    <row r="33" spans="1:16" s="143" customFormat="1" ht="27.75" customHeight="1" x14ac:dyDescent="0.25">
      <c r="A33" s="839"/>
      <c r="B33" s="835"/>
      <c r="C33" s="835"/>
      <c r="D33" s="835"/>
      <c r="E33" s="141" t="s">
        <v>141</v>
      </c>
      <c r="F33" s="142"/>
      <c r="G33" s="835"/>
      <c r="H33" s="840"/>
      <c r="I33" s="842"/>
      <c r="J33" s="831"/>
      <c r="K33" s="831"/>
      <c r="L33" s="833"/>
      <c r="M33" s="831"/>
      <c r="N33" s="835"/>
      <c r="O33" s="837"/>
      <c r="P33" s="837"/>
    </row>
    <row r="34" spans="1:16" s="143" customFormat="1" ht="27.75" customHeight="1" x14ac:dyDescent="0.25">
      <c r="A34" s="839"/>
      <c r="B34" s="836"/>
      <c r="C34" s="836"/>
      <c r="D34" s="836"/>
      <c r="E34" s="144" t="s">
        <v>142</v>
      </c>
      <c r="F34" s="145"/>
      <c r="G34" s="836"/>
      <c r="H34" s="841"/>
      <c r="I34" s="836"/>
      <c r="J34" s="832"/>
      <c r="K34" s="832"/>
      <c r="L34" s="834"/>
      <c r="M34" s="832"/>
      <c r="N34" s="836"/>
      <c r="O34" s="838"/>
      <c r="P34" s="838"/>
    </row>
    <row r="35" spans="1:16" x14ac:dyDescent="0.25">
      <c r="A35" s="147"/>
    </row>
    <row r="36" spans="1:16" x14ac:dyDescent="0.25">
      <c r="A36" s="147"/>
    </row>
    <row r="37" spans="1:16" x14ac:dyDescent="0.25">
      <c r="A37" s="147"/>
    </row>
    <row r="38" spans="1:16" x14ac:dyDescent="0.25">
      <c r="A38" s="147"/>
    </row>
    <row r="39" spans="1:16" x14ac:dyDescent="0.25">
      <c r="A39" s="147"/>
    </row>
    <row r="40" spans="1:16" x14ac:dyDescent="0.25">
      <c r="A40" s="147"/>
    </row>
    <row r="41" spans="1:16" x14ac:dyDescent="0.25">
      <c r="A41" s="147"/>
    </row>
    <row r="42" spans="1:16" x14ac:dyDescent="0.25">
      <c r="A42" s="147"/>
    </row>
    <row r="43" spans="1:16" x14ac:dyDescent="0.25">
      <c r="A43" s="147"/>
    </row>
    <row r="44" spans="1:16" x14ac:dyDescent="0.25">
      <c r="A44" s="147"/>
    </row>
    <row r="45" spans="1:16" x14ac:dyDescent="0.25">
      <c r="A45" s="147"/>
    </row>
    <row r="46" spans="1:16" x14ac:dyDescent="0.25">
      <c r="A46" s="147"/>
    </row>
    <row r="47" spans="1:16" x14ac:dyDescent="0.25">
      <c r="A47" s="147"/>
    </row>
    <row r="48" spans="1:16" x14ac:dyDescent="0.25">
      <c r="A48" s="147"/>
    </row>
    <row r="49" spans="1:1" x14ac:dyDescent="0.25">
      <c r="A49" s="147"/>
    </row>
    <row r="50" spans="1:1" x14ac:dyDescent="0.25">
      <c r="A50" s="147"/>
    </row>
    <row r="51" spans="1:1" x14ac:dyDescent="0.25">
      <c r="A51" s="147"/>
    </row>
    <row r="52" spans="1:1" x14ac:dyDescent="0.25">
      <c r="A52" s="147"/>
    </row>
  </sheetData>
  <sheetProtection password="DC9F" sheet="1" objects="1" scenarios="1" formatRows="0" selectLockedCells="1"/>
  <mergeCells count="118">
    <mergeCell ref="K8:K9"/>
    <mergeCell ref="L8:L9"/>
    <mergeCell ref="M8:M9"/>
    <mergeCell ref="N8:N9"/>
    <mergeCell ref="O8:O9"/>
    <mergeCell ref="P8:P9"/>
    <mergeCell ref="A3:K3"/>
    <mergeCell ref="A5:Q5"/>
    <mergeCell ref="B7:D7"/>
    <mergeCell ref="E7:F7"/>
    <mergeCell ref="A8:A9"/>
    <mergeCell ref="B8:D9"/>
    <mergeCell ref="G8:G9"/>
    <mergeCell ref="H8:H9"/>
    <mergeCell ref="I8:I9"/>
    <mergeCell ref="J8:J9"/>
    <mergeCell ref="K10:K11"/>
    <mergeCell ref="L10:L11"/>
    <mergeCell ref="M10:M11"/>
    <mergeCell ref="N10:N11"/>
    <mergeCell ref="O10:O11"/>
    <mergeCell ref="P10:P11"/>
    <mergeCell ref="A10:A11"/>
    <mergeCell ref="B10:D11"/>
    <mergeCell ref="G10:G11"/>
    <mergeCell ref="H10:H11"/>
    <mergeCell ref="I10:I11"/>
    <mergeCell ref="J10:J11"/>
    <mergeCell ref="K12:K13"/>
    <mergeCell ref="L12:L13"/>
    <mergeCell ref="M12:M13"/>
    <mergeCell ref="N12:N13"/>
    <mergeCell ref="O12:O13"/>
    <mergeCell ref="P12:P13"/>
    <mergeCell ref="A12:A13"/>
    <mergeCell ref="B12:D13"/>
    <mergeCell ref="G12:G13"/>
    <mergeCell ref="H12:H13"/>
    <mergeCell ref="I12:I13"/>
    <mergeCell ref="J12:J13"/>
    <mergeCell ref="O23:O24"/>
    <mergeCell ref="P23:P24"/>
    <mergeCell ref="A26:Q26"/>
    <mergeCell ref="A16:Q16"/>
    <mergeCell ref="B18:D18"/>
    <mergeCell ref="E18:F18"/>
    <mergeCell ref="A19:A20"/>
    <mergeCell ref="B19:D20"/>
    <mergeCell ref="G19:G20"/>
    <mergeCell ref="H19:H20"/>
    <mergeCell ref="I19:I20"/>
    <mergeCell ref="J19:J20"/>
    <mergeCell ref="K19:K20"/>
    <mergeCell ref="L19:L20"/>
    <mergeCell ref="M19:M20"/>
    <mergeCell ref="N19:N20"/>
    <mergeCell ref="O19:O20"/>
    <mergeCell ref="P19:P20"/>
    <mergeCell ref="B28:D28"/>
    <mergeCell ref="E28:F28"/>
    <mergeCell ref="P21:P22"/>
    <mergeCell ref="A23:A24"/>
    <mergeCell ref="B23:D24"/>
    <mergeCell ref="G23:G24"/>
    <mergeCell ref="H23:H24"/>
    <mergeCell ref="I23:I24"/>
    <mergeCell ref="J23:J24"/>
    <mergeCell ref="K23:K24"/>
    <mergeCell ref="L23:L24"/>
    <mergeCell ref="M23:M24"/>
    <mergeCell ref="J21:J22"/>
    <mergeCell ref="K21:K22"/>
    <mergeCell ref="L21:L22"/>
    <mergeCell ref="M21:M22"/>
    <mergeCell ref="N21:N22"/>
    <mergeCell ref="O21:O22"/>
    <mergeCell ref="A21:A22"/>
    <mergeCell ref="B21:D22"/>
    <mergeCell ref="G21:G22"/>
    <mergeCell ref="H21:H22"/>
    <mergeCell ref="I21:I22"/>
    <mergeCell ref="N23:N24"/>
    <mergeCell ref="K29:K30"/>
    <mergeCell ref="L29:L30"/>
    <mergeCell ref="M29:M30"/>
    <mergeCell ref="N29:N30"/>
    <mergeCell ref="O29:O30"/>
    <mergeCell ref="P29:P30"/>
    <mergeCell ref="A29:A30"/>
    <mergeCell ref="B29:D30"/>
    <mergeCell ref="G29:G30"/>
    <mergeCell ref="H29:H30"/>
    <mergeCell ref="I29:I30"/>
    <mergeCell ref="J29:J30"/>
    <mergeCell ref="K31:K32"/>
    <mergeCell ref="L31:L32"/>
    <mergeCell ref="M31:M32"/>
    <mergeCell ref="N31:N32"/>
    <mergeCell ref="O31:O32"/>
    <mergeCell ref="P31:P32"/>
    <mergeCell ref="A31:A32"/>
    <mergeCell ref="B31:D32"/>
    <mergeCell ref="G31:G32"/>
    <mergeCell ref="H31:H32"/>
    <mergeCell ref="I31:I32"/>
    <mergeCell ref="J31:J32"/>
    <mergeCell ref="K33:K34"/>
    <mergeCell ref="L33:L34"/>
    <mergeCell ref="M33:M34"/>
    <mergeCell ref="N33:N34"/>
    <mergeCell ref="O33:O34"/>
    <mergeCell ref="P33:P34"/>
    <mergeCell ref="A33:A34"/>
    <mergeCell ref="B33:D34"/>
    <mergeCell ref="G33:G34"/>
    <mergeCell ref="H33:H34"/>
    <mergeCell ref="I33:I34"/>
    <mergeCell ref="J33:J34"/>
  </mergeCells>
  <dataValidations count="9">
    <dataValidation type="decimal" allowBlank="1" showInputMessage="1" showErrorMessage="1" error="Inserir um número!" sqref="H8:H13 H19:H24 H29:H34">
      <formula1>0</formula1>
      <formula2>500</formula2>
    </dataValidation>
    <dataValidation type="whole" allowBlank="1" showInputMessage="1" showErrorMessage="1" error="Inserir um número inteiro" sqref="M8:M13 M19:M24 M29:M34">
      <formula1>0</formula1>
      <formula2>2000</formula2>
    </dataValidation>
    <dataValidation type="whole" allowBlank="1" showInputMessage="1" showErrorMessage="1" error="Inserir um número inteiro!" sqref="J19:K24 J8:K13 J29:K34">
      <formula1>0</formula1>
      <formula2>1000</formula2>
    </dataValidation>
    <dataValidation type="textLength" allowBlank="1" showInputMessage="1" showErrorMessage="1" sqref="B19:D24 B8:D13 B29:D34">
      <formula1>0</formula1>
      <formula2>200</formula2>
    </dataValidation>
    <dataValidation type="list" allowBlank="1" showInputMessage="1" showErrorMessage="1" sqref="A29:A34 A8:A13 A19:A24">
      <formula1>#REF!</formula1>
    </dataValidation>
    <dataValidation type="list" allowBlank="1" showInputMessage="1" showErrorMessage="1" sqref="F9 F11 F13 F20 F22 F24 F30 F32 F34">
      <formula1>"Workshop,Seminário,Oficina,Círculo de estudos,Outra"</formula1>
    </dataValidation>
    <dataValidation type="list" allowBlank="1" showInputMessage="1" showErrorMessage="1" sqref="F8 F10 F12 F19 F21 F23 F29 F31 F33">
      <formula1>"Presencial,Distância,b-Learning,Outra"</formula1>
    </dataValidation>
    <dataValidation type="list" allowBlank="1" showInputMessage="1" showErrorMessage="1" sqref="L8:L13 L19:L24 L29:L34">
      <formula1>$T$1:$T$7</formula1>
    </dataValidation>
    <dataValidation type="date" allowBlank="1" showInputMessage="1" showErrorMessage="1" prompt="Inserir a data da primeira sessão ou do 1.º dia do mês / período em que se iniciou / para o qual está previsto o início (entre 1 de setembro de 2017 e 31 de agosto de 2018)" sqref="I8:I13 I19:I24 I29:I34">
      <formula1>42979</formula1>
      <formula2>43343</formula2>
    </dataValidation>
  </dataValidations>
  <hyperlinks>
    <hyperlink ref="I2" location="Início!A1" display="Início"/>
    <hyperlink ref="J2" location="'6_Observações'!A1" display="Anterior"/>
    <hyperlink ref="K2" location="'Anexo_II_Perito_Externo 2017_18'!A1" display="Seguinte"/>
  </hyperlinks>
  <printOptions horizontalCentered="1"/>
  <pageMargins left="0.19685039370078741" right="0.11811023622047245" top="0.78740157480314965" bottom="0.59055118110236227" header="0.31496062992125984" footer="0.31496062992125984"/>
  <pageSetup paperSize="8" scale="85" pageOrder="overThenDown" orientation="landscape" r:id="rId1"/>
  <headerFooter alignWithMargins="0">
    <oddHeader>&amp;C&amp;"Calibri,Negrito"&amp;16Relatório TEIP 2016/2017</oddHeader>
    <oddFooter>&amp;L&amp;8Relatório Final TEIP - 2016/17&amp;R&amp;8Anexo I</oddFooter>
  </headerFooter>
  <rowBreaks count="1" manualBreakCount="1">
    <brk id="2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10</vt:i4>
      </vt:variant>
      <vt:variant>
        <vt:lpstr>Intervalos com nome</vt:lpstr>
      </vt:variant>
      <vt:variant>
        <vt:i4>15</vt:i4>
      </vt:variant>
    </vt:vector>
  </HeadingPairs>
  <TitlesOfParts>
    <vt:vector size="25" baseType="lpstr">
      <vt:lpstr>Início</vt:lpstr>
      <vt:lpstr>Atualização de dados</vt:lpstr>
      <vt:lpstr>1_IAA</vt:lpstr>
      <vt:lpstr>2_Av I</vt:lpstr>
      <vt:lpstr>3_Av Ext</vt:lpstr>
      <vt:lpstr>4_Indisciplina</vt:lpstr>
      <vt:lpstr>5.1 - Metas Gerais</vt:lpstr>
      <vt:lpstr>6_Observações</vt:lpstr>
      <vt:lpstr>Anexo_I_Plano_Cap 2017_18</vt:lpstr>
      <vt:lpstr>Anexo_II_Perito_Externo 2017_18</vt:lpstr>
      <vt:lpstr>_3.3_____Avaliação_Aferida_9.º_ano</vt:lpstr>
      <vt:lpstr>_3.4_____Avaliação_Aferida_12.º_ano</vt:lpstr>
      <vt:lpstr>'1_IAA'!Área_de_Impressão</vt:lpstr>
      <vt:lpstr>'2_Av I'!Área_de_Impressão</vt:lpstr>
      <vt:lpstr>'3_Av Ext'!Área_de_Impressão</vt:lpstr>
      <vt:lpstr>'4_Indisciplina'!Área_de_Impressão</vt:lpstr>
      <vt:lpstr>'5.1 - Metas Gerais'!Área_de_Impressão</vt:lpstr>
      <vt:lpstr>'Anexo_I_Plano_Cap 2017_18'!Área_de_Impressão</vt:lpstr>
      <vt:lpstr>'Anexo_II_Perito_Externo 2017_18'!Área_de_Impressão</vt:lpstr>
      <vt:lpstr>'1_IAA'!Títulos_de_Impressão</vt:lpstr>
      <vt:lpstr>'2_Av I'!Títulos_de_Impressão</vt:lpstr>
      <vt:lpstr>'3_Av Ext'!Títulos_de_Impressão</vt:lpstr>
      <vt:lpstr>'5.1 - Metas Gerais'!Títulos_de_Impressão</vt:lpstr>
      <vt:lpstr>'Anexo_I_Plano_Cap 2017_18'!Títulos_de_Impressão</vt:lpstr>
      <vt:lpstr>'Anexo_II_Perito_Externo 2017_18'!Títulos_de_Impressão</vt:lpstr>
    </vt:vector>
  </TitlesOfParts>
  <Company>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fmendes</dc:creator>
  <cp:lastModifiedBy>Miguel</cp:lastModifiedBy>
  <cp:lastPrinted>2017-07-18T15:41:33Z</cp:lastPrinted>
  <dcterms:created xsi:type="dcterms:W3CDTF">2011-02-11T14:58:19Z</dcterms:created>
  <dcterms:modified xsi:type="dcterms:W3CDTF">2018-06-26T00:14:38Z</dcterms:modified>
</cp:coreProperties>
</file>